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epod-fs1\intranet\A - RESOURCES\Tools (SORT, audit tools, recommendation check lists)\Audit tools\2020 Long Term Ventilation\"/>
    </mc:Choice>
  </mc:AlternateContent>
  <bookViews>
    <workbookView xWindow="0" yWindow="0" windowWidth="20490" windowHeight="6765"/>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6" l="1"/>
  <c r="L9" i="6" l="1"/>
  <c r="L10" i="6"/>
  <c r="L11" i="6"/>
  <c r="L12" i="6"/>
  <c r="L13" i="6"/>
  <c r="L14" i="6"/>
  <c r="L15" i="6"/>
  <c r="L16" i="6"/>
  <c r="L17" i="6"/>
  <c r="L28" i="6" l="1"/>
  <c r="L24" i="6" s="1"/>
  <c r="L21" i="6" l="1"/>
  <c r="L25" i="6"/>
  <c r="L19" i="6"/>
  <c r="Q28" i="6"/>
  <c r="Q24" i="6" s="1"/>
  <c r="P28" i="6"/>
  <c r="O28" i="6"/>
  <c r="O24" i="6" s="1"/>
  <c r="N28" i="6"/>
  <c r="N24" i="6" s="1"/>
  <c r="M28" i="6"/>
  <c r="M24" i="6" s="1"/>
  <c r="K28" i="6"/>
  <c r="K24" i="6" s="1"/>
  <c r="J28" i="6"/>
  <c r="J24" i="6" s="1"/>
  <c r="I28" i="6"/>
  <c r="I24" i="6" s="1"/>
  <c r="H28" i="6"/>
  <c r="H24" i="6" s="1"/>
  <c r="G28" i="6"/>
  <c r="Q25" i="6"/>
  <c r="P25" i="6"/>
  <c r="O25" i="6"/>
  <c r="N25" i="6"/>
  <c r="M25" i="6"/>
  <c r="K25" i="6"/>
  <c r="J25" i="6"/>
  <c r="I25" i="6"/>
  <c r="H25" i="6"/>
  <c r="G25" i="6"/>
  <c r="P24" i="6"/>
  <c r="G24" i="6"/>
  <c r="Q21" i="6"/>
  <c r="P21" i="6"/>
  <c r="O21" i="6"/>
  <c r="N21" i="6"/>
  <c r="M21" i="6"/>
  <c r="K21" i="6"/>
  <c r="J21" i="6"/>
  <c r="I21" i="6"/>
  <c r="H21" i="6"/>
  <c r="G21" i="6"/>
  <c r="Q19" i="6"/>
  <c r="Q23" i="6" s="1"/>
  <c r="Q20" i="6" s="1"/>
  <c r="P19" i="6"/>
  <c r="O19" i="6"/>
  <c r="N19" i="6"/>
  <c r="M19" i="6"/>
  <c r="M23" i="6" s="1"/>
  <c r="M20" i="6" s="1"/>
  <c r="K19" i="6"/>
  <c r="J19" i="6"/>
  <c r="I19" i="6"/>
  <c r="H19" i="6"/>
  <c r="G19" i="6"/>
  <c r="G26" i="6" l="1"/>
  <c r="K23" i="6"/>
  <c r="K22" i="6" s="1"/>
  <c r="P26" i="6"/>
  <c r="H26" i="6"/>
  <c r="N23" i="6"/>
  <c r="N22" i="6" s="1"/>
  <c r="G23" i="6"/>
  <c r="G22" i="6" s="1"/>
  <c r="O23" i="6"/>
  <c r="O20" i="6" s="1"/>
  <c r="O29" i="6" s="1"/>
  <c r="K15" i="1" s="1"/>
  <c r="J23" i="6"/>
  <c r="J22" i="6" s="1"/>
  <c r="O26" i="6"/>
  <c r="M22" i="6"/>
  <c r="Q22" i="6"/>
  <c r="I26" i="6"/>
  <c r="H23" i="6"/>
  <c r="H22" i="6" s="1"/>
  <c r="P23" i="6"/>
  <c r="P22" i="6" s="1"/>
  <c r="J26" i="6"/>
  <c r="N26" i="6"/>
  <c r="G20" i="6"/>
  <c r="G29" i="6" s="1"/>
  <c r="I13" i="1" s="1"/>
  <c r="I23" i="6"/>
  <c r="I22" i="6" s="1"/>
  <c r="M26" i="6"/>
  <c r="M29" i="6" s="1"/>
  <c r="K13" i="1" s="1"/>
  <c r="Q26" i="6"/>
  <c r="Q29" i="6" s="1"/>
  <c r="K17" i="1" s="1"/>
  <c r="L23" i="6"/>
  <c r="L20" i="6" s="1"/>
  <c r="L26" i="6"/>
  <c r="K20" i="6"/>
  <c r="K26" i="6"/>
  <c r="P20" i="6" l="1"/>
  <c r="P29" i="6" s="1"/>
  <c r="K16" i="1" s="1"/>
  <c r="H20" i="6"/>
  <c r="H29" i="6" s="1"/>
  <c r="I14" i="1" s="1"/>
  <c r="I20" i="1" s="1"/>
  <c r="N20" i="6"/>
  <c r="N29" i="6" s="1"/>
  <c r="J20" i="6"/>
  <c r="J29" i="6" s="1"/>
  <c r="I16" i="1" s="1"/>
  <c r="I20" i="6"/>
  <c r="I29" i="6" s="1"/>
  <c r="I15" i="1" s="1"/>
  <c r="O22" i="6"/>
  <c r="L22" i="6"/>
  <c r="K29" i="6"/>
  <c r="J13" i="1" s="1"/>
  <c r="L29" i="6"/>
  <c r="J14" i="1" s="1"/>
  <c r="J20" i="1" l="1"/>
  <c r="K20" i="1"/>
  <c r="K14" i="1"/>
</calcChain>
</file>

<file path=xl/sharedStrings.xml><?xml version="1.0" encoding="utf-8"?>
<sst xmlns="http://schemas.openxmlformats.org/spreadsheetml/2006/main" count="184" uniqueCount="138">
  <si>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</si>
  <si>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</si>
  <si>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</si>
  <si>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</si>
  <si>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</si>
  <si>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</si>
  <si>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</si>
  <si>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</si>
  <si>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</si>
  <si>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</si>
  <si>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</si>
  <si>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</si>
  <si>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</si>
  <si>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</si>
  <si>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</si>
  <si>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</si>
  <si>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</si>
  <si>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</si>
  <si>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</si>
  <si>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</si>
  <si>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</si>
  <si>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</si>
  <si>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</si>
  <si>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</si>
  <si>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</si>
  <si>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</si>
  <si>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</si>
  <si>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</si>
  <si>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Time of admission</t>
  </si>
  <si>
    <t>Date of admission</t>
  </si>
  <si>
    <t>dd/mm/yyyy</t>
  </si>
  <si>
    <t>Answer1_gender</t>
  </si>
  <si>
    <t>Answer2</t>
  </si>
  <si>
    <t>Not applicable</t>
  </si>
  <si>
    <t>Answer4</t>
  </si>
  <si>
    <t>Answer6</t>
  </si>
  <si>
    <t>Answer7</t>
  </si>
  <si>
    <t>Answer8</t>
  </si>
  <si>
    <t>Number of cases included in audit</t>
  </si>
  <si>
    <t>Question number</t>
  </si>
  <si>
    <t>Recommendation - Sub criteria questions (score)</t>
  </si>
  <si>
    <t>%</t>
  </si>
  <si>
    <t>Green</t>
  </si>
  <si>
    <t>Amber</t>
  </si>
  <si>
    <t>Average % of recommendation</t>
  </si>
  <si>
    <t>Recommendation - Sub criteria question number (reference only)</t>
  </si>
  <si>
    <t>Red</t>
  </si>
  <si>
    <t>50-99</t>
  </si>
  <si>
    <t>0-49</t>
  </si>
  <si>
    <t>If the audit is undertaken on less than 10 patients, please delete the extra rows.</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</si>
  <si>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</si>
  <si>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</si>
  <si>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Number of cases (overall percentage for radar chart in Summary worksheet)</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</si>
  <si>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</si>
  <si>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Recommendation 11</t>
  </si>
  <si>
    <t>Age (on day 1 of the hospital admission) - years</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</si>
  <si>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</si>
  <si>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</si>
  <si>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</si>
  <si>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</si>
  <si>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</si>
  <si>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</si>
  <si>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</si>
  <si>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</si>
  <si>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</si>
  <si>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</si>
  <si>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</si>
  <si>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</si>
  <si>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</si>
  <si>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</si>
  <si>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</si>
  <si>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Admission details</t>
  </si>
  <si>
    <t>hh:mm (24 hour clock)</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</si>
  <si>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</si>
  <si>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</si>
  <si>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</si>
  <si>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</si>
  <si>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</si>
  <si>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</si>
  <si>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</si>
  <si>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</si>
  <si>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No data/Not answered/Not documented/Unknown</t>
  </si>
  <si>
    <t>No data</t>
  </si>
  <si>
    <t>Recommendation 10</t>
  </si>
  <si>
    <t>Description</t>
  </si>
  <si>
    <t>Other</t>
  </si>
  <si>
    <t>Long Term Ventilation</t>
  </si>
  <si>
    <t>https://www.ncepod.org.uk/2020ltv.html</t>
  </si>
  <si>
    <r>
      <t>Standardise templates for personalised Emergency Healthcare Plans for all people on long-term ventilation.</t>
    </r>
    <r>
      <rPr>
        <sz val="11"/>
        <color rgb="FF000000"/>
        <rFont val="Calibri"/>
        <family val="2"/>
        <scheme val="minor"/>
      </rPr>
      <t xml:space="preserve"> They should:
a) Be easily accessible by all members of the care team
b) Be clearly laid out so that information can be easily recognised by all members of the care team
c) Be reviewed at least annually, and after every hospital admission, by the clinical team and the service user/parent carer
d) Form part of any hand-held records
e) Include a fast-track admission plan
</t>
    </r>
    <r>
      <rPr>
        <b/>
        <i/>
        <sz val="11"/>
        <color rgb="FF000000"/>
        <rFont val="Calibri"/>
        <family val="2"/>
        <scheme val="minor"/>
      </rPr>
      <t xml:space="preserve">Target audiences
LTV Services </t>
    </r>
    <r>
      <rPr>
        <i/>
        <sz val="11"/>
        <color rgb="FF000000"/>
        <rFont val="Calibri"/>
        <family val="2"/>
        <scheme val="minor"/>
      </rPr>
      <t>with support from Healthcare Professionals in all hospitals (including those that are not LTV centres), Service Users and Third Sector Organisations</t>
    </r>
  </si>
  <si>
    <r>
      <t xml:space="preserve">Ensure good ventilation care when people on long-term ventilation are admitted to hospital for any reason by:
</t>
    </r>
    <r>
      <rPr>
        <sz val="11"/>
        <color rgb="FF000000"/>
        <rFont val="Calibri"/>
        <family val="2"/>
        <scheme val="minor"/>
      </rPr>
      <t xml:space="preserve">a) Undertaking a standard clinical and respiratory assessment
b) Undertaking routine vital signs monitoring which includes, as a minimum, respiration rate and oxygen saturation
c) Involving the usual LTV team if not admitted under their care
d) Identifying clinical leadership of ventilation care
</t>
    </r>
    <r>
      <rPr>
        <b/>
        <i/>
        <sz val="11"/>
        <color rgb="FF000000"/>
        <rFont val="Calibri"/>
        <family val="2"/>
        <scheme val="minor"/>
      </rPr>
      <t>Target audience
Healthcare Professionals in all hospitals (including those that are not LTV centres)</t>
    </r>
    <r>
      <rPr>
        <i/>
        <sz val="11"/>
        <color rgb="FF000000"/>
        <rFont val="Calibri"/>
        <family val="2"/>
        <scheme val="minor"/>
      </rPr>
      <t xml:space="preserve"> with support from Respiratory Clinicians, LTV Services and Critical Care Services</t>
    </r>
  </si>
  <si>
    <r>
      <t xml:space="preserve">Ensure high quality discharge arrangements for people established on long-term ventilation who are admitted to hospital.  </t>
    </r>
    <r>
      <rPr>
        <sz val="11"/>
        <color rgb="FF000000"/>
        <rFont val="Calibri"/>
        <family val="2"/>
        <scheme val="minor"/>
      </rPr>
      <t xml:space="preserve">Planning should:
a) Commence on admission
b) Be clearly documented in the case notes
c) Include the community and usual LTV team
d) Document any actual or anticipated changes to respiratory care
</t>
    </r>
    <r>
      <rPr>
        <b/>
        <i/>
        <sz val="11"/>
        <color rgb="FF000000"/>
        <rFont val="Calibri"/>
        <family val="2"/>
        <scheme val="minor"/>
      </rPr>
      <t>Target audiences
LTV services</t>
    </r>
    <r>
      <rPr>
        <i/>
        <sz val="11"/>
        <color rgb="FF000000"/>
        <rFont val="Calibri"/>
        <family val="2"/>
        <scheme val="minor"/>
      </rPr>
      <t xml:space="preserve"> with support from Healthcare Professionals in all hospitals (including those that are not LTV centres), Primary Care and Social Care</t>
    </r>
  </si>
  <si>
    <t>Not all the report recommendations have been listed here as some are not suitable for an audit tool.  A full list can be found in the report here https://www.ncepod.org.uk/2020ltv.html</t>
  </si>
  <si>
    <t>Recommendation 8</t>
  </si>
  <si>
    <t>Is there evidence in the case notes/electronic record that:</t>
  </si>
  <si>
    <t>N/A - no planning for transition</t>
  </si>
  <si>
    <t>NA - no planning for transition/no clinic in place</t>
  </si>
  <si>
    <t>N/A – was admitted under care of usual LTV team</t>
  </si>
  <si>
    <t>9a</t>
  </si>
  <si>
    <t>9b</t>
  </si>
  <si>
    <t>Discharge planning was commenced on admission?</t>
  </si>
  <si>
    <t>The community team were included in the discharge planning/arrangements?</t>
  </si>
  <si>
    <t>The usual LTV team were included in the discharge planning/arrangements?</t>
  </si>
  <si>
    <t>Any actual or anticipated changes to respiratory care were documented?</t>
  </si>
  <si>
    <t>Was a standard clinical respiratory assessment done on admission including, as a minimum, respiratory rate and oxygen saturation?</t>
  </si>
  <si>
    <t>NCEPOD does not ask for any of these data back.  It is for each Trust/Health Board to make a judgement as to whether they are meeting the recommendations.</t>
  </si>
  <si>
    <r>
      <t xml:space="preserve">This data collection tool is made up of questions which can be used to assess how well your Trust/Health Board is meeting recommendations made in </t>
    </r>
    <r>
      <rPr>
        <i/>
        <sz val="11"/>
        <color theme="1"/>
        <rFont val="Calibri"/>
        <family val="2"/>
        <scheme val="minor"/>
      </rPr>
      <t>"Balancing the Pressures"</t>
    </r>
  </si>
  <si>
    <t>AUDIT TOOL WORKSHEET</t>
  </si>
  <si>
    <t>SUMMARY WORKSHEET</t>
  </si>
  <si>
    <t>This contains summary data on the extent to which each recommendation is met.</t>
  </si>
  <si>
    <t>RECOMMENDATIONS WORKSHEET</t>
  </si>
  <si>
    <t>This is given as a percentage, and is supplemented by a traffic light system (Green, Amber, and Red) and radar chart.</t>
  </si>
  <si>
    <t>For information on the recommendation to which each question assesses, please click on the         button in the Audit Tool worksheet. This will take you to the Recommendations worksheet. Please click on the Audit tool worksheet to return to the main audit tool section.</t>
  </si>
  <si>
    <r>
      <t xml:space="preserve">Thank you for downloading the toolkit for </t>
    </r>
    <r>
      <rPr>
        <i/>
        <sz val="11"/>
        <color theme="1"/>
        <rFont val="Calibri"/>
        <family val="2"/>
        <scheme val="minor"/>
      </rPr>
      <t xml:space="preserve">''Balancing the Pressures'. </t>
    </r>
    <r>
      <rPr>
        <sz val="11"/>
        <color theme="1"/>
        <rFont val="Calibri"/>
        <family val="2"/>
        <scheme val="minor"/>
      </rPr>
      <t>We hope you find this useful.  If you have any feedback, please email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</si>
  <si>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t>For information on the recommendation to which each question assesses, please click on the         button</t>
  </si>
  <si>
    <t>Were routine vital signs monitored including, as a minimum, respiratory rate and oxygen saturation?</t>
  </si>
  <si>
    <t xml:space="preserve">Was an identified clinical lead for ventilation care involved in the care of this patient during this admission?
</t>
  </si>
  <si>
    <t xml:space="preserve">Were the usual LTV team involved if the patient was not admitted under their care? </t>
  </si>
  <si>
    <t>Does this patient on LTV have a personalised Emergency Healthcare Plan (EHP)?</t>
  </si>
  <si>
    <t>3a</t>
  </si>
  <si>
    <t>3b</t>
  </si>
  <si>
    <t>8a</t>
  </si>
  <si>
    <t>8b</t>
  </si>
  <si>
    <t>9c</t>
  </si>
  <si>
    <t>9d</t>
  </si>
  <si>
    <t>9e</t>
  </si>
  <si>
    <t>RAG system (NCEPOD recommends these are set at the following limits, however these can be adapted by your Trust/Health Board where appropriate by amending the thresholds as required)</t>
  </si>
  <si>
    <t>3c</t>
  </si>
  <si>
    <t>Date of discharge</t>
  </si>
  <si>
    <t>Discharge</t>
  </si>
  <si>
    <t>Long-Term Ventilation
(Admissions' toolkit - tool 2 of 3)</t>
  </si>
  <si>
    <t>Audit Toolkit - Admissions (tool 2 of 3)</t>
  </si>
  <si>
    <t>To be completed for patients aged 0-24 years receiving LTV, who had a hospital admission in the last 2 years that wasn’t their initiating admission</t>
  </si>
  <si>
    <t>To be completed by the clinician responsible for the patient at the time of the admission (we encourage you to share your results with the wider team)</t>
  </si>
  <si>
    <t>This NCEPOD study focused on a review of the quality of care provided to children and young people aged 0-24 years who were receiving long-term ventilation.</t>
  </si>
  <si>
    <t>This toolkit can be used in conjunction with the Recommendation Checklist. This can be found by clicking on the adjacent report image or this link:</t>
  </si>
  <si>
    <t>The discharge plan was clearly documented in the case notes?</t>
  </si>
  <si>
    <r>
      <rPr>
        <b/>
        <sz val="12"/>
        <color rgb="FFC00000"/>
        <rFont val="Calibri"/>
        <family val="2"/>
        <scheme val="minor"/>
      </rPr>
      <t xml:space="preserve">If YES to 8a, </t>
    </r>
    <r>
      <rPr>
        <sz val="12"/>
        <color theme="1"/>
        <rFont val="Calibri"/>
        <family val="2"/>
        <scheme val="minor"/>
      </rPr>
      <t>was the EHP reviewed</t>
    </r>
    <r>
      <rPr>
        <sz val="12"/>
        <color rgb="FF00B0F0"/>
        <rFont val="Calibri"/>
        <family val="2"/>
        <scheme val="minor"/>
      </rPr>
      <t xml:space="preserve"> </t>
    </r>
    <r>
      <rPr>
        <sz val="12"/>
        <color theme="1"/>
        <rFont val="Calibri"/>
        <family val="2"/>
        <scheme val="minor"/>
      </rPr>
      <t>by the clinical team and the service user/parent carer prior to or following discharge?</t>
    </r>
  </si>
  <si>
    <t>Audit tools are available for ongoing care (tool 1) and new initiations (tool 3) on our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</si>
</sst>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b/>
      <sz val="12"/>
      <color rgb="FFC00000"/>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i/>
      <sz val="11"/>
      <color rgb="FF000000"/>
      <name val="Calibri"/>
      <family val="2"/>
      <scheme val="minor"/>
    </font>
    <font>
      <b/>
      <sz val="14"/>
      <color rgb="FFC00000"/>
      <name val="Calibri"/>
      <family val="2"/>
      <scheme val="minor"/>
    </font>
    <font>
      <sz val="11"/>
      <color rgb="FFC00000"/>
      <name val="Calibri"/>
      <family val="2"/>
      <scheme val="minor"/>
    </font>
    <font>
      <b/>
      <sz val="11"/>
      <color rgb="FFC00000"/>
      <name val="Calibri"/>
      <family val="2"/>
      <scheme val="minor"/>
    </font>
    <font>
      <b/>
      <sz val="14"/>
      <name val="Calibri"/>
      <family val="2"/>
      <scheme val="minor"/>
    </font>
    <font>
      <sz val="12"/>
      <color rgb="FF00B0F0"/>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2"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style="thin">
        <color indexed="64"/>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71">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0" fillId="2" borderId="0" xfId="0" applyFill="1" applyAlignment="1" applyProtection="1">
      <alignment wrapText="1"/>
      <protection locked="0"/>
    </xf>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0" fillId="0" borderId="0" xfId="0" applyFont="1" applyFill="1" applyAlignment="1">
      <alignment horizontal="left" vertical="top" wrapText="1"/>
    </xf>
    <xf numFmtId="0" fontId="0" fillId="0" borderId="0" xfId="0" applyAlignment="1">
      <alignment horizontal="center"/>
    </xf>
    <xf numFmtId="0" fontId="2" fillId="2" borderId="8" xfId="0" applyFont="1" applyFill="1" applyBorder="1" applyAlignment="1">
      <alignment horizontal="center"/>
    </xf>
    <xf numFmtId="0" fontId="0" fillId="3" borderId="1" xfId="0" applyFill="1" applyBorder="1" applyAlignment="1">
      <alignment horizontal="center"/>
    </xf>
    <xf numFmtId="0" fontId="0" fillId="2" borderId="0" xfId="0" applyFill="1" applyAlignment="1">
      <alignment horizontal="center"/>
    </xf>
    <xf numFmtId="0" fontId="2" fillId="0" borderId="0" xfId="0" applyFont="1" applyFill="1" applyAlignment="1">
      <alignment horizontal="left" vertical="top" wrapText="1"/>
    </xf>
    <xf numFmtId="1" fontId="2" fillId="2" borderId="0" xfId="0" applyNumberFormat="1" applyFont="1" applyFill="1"/>
    <xf numFmtId="0" fontId="8" fillId="2" borderId="1" xfId="0" applyFont="1" applyFill="1" applyBorder="1"/>
    <xf numFmtId="1" fontId="8" fillId="2" borderId="1" xfId="0" applyNumberFormat="1" applyFont="1" applyFill="1" applyBorder="1"/>
    <xf numFmtId="0" fontId="7" fillId="2" borderId="1" xfId="0" applyFont="1" applyFill="1" applyBorder="1"/>
    <xf numFmtId="1" fontId="7" fillId="2" borderId="1" xfId="0" applyNumberFormat="1" applyFont="1" applyFill="1" applyBorder="1" applyAlignment="1">
      <alignment horizontal="right"/>
    </xf>
    <xf numFmtId="0" fontId="9" fillId="0" borderId="1" xfId="0" applyFont="1" applyBorder="1"/>
    <xf numFmtId="0" fontId="9" fillId="0" borderId="7" xfId="0" applyFont="1" applyBorder="1" applyAlignment="1">
      <alignment horizontal="right"/>
    </xf>
    <xf numFmtId="0" fontId="11" fillId="0" borderId="0" xfId="0" applyFont="1" applyAlignment="1">
      <alignment horizontal="center" vertical="top"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11" fillId="0" borderId="0" xfId="0" applyFont="1" applyBorder="1" applyAlignment="1">
      <alignment horizontal="center" vertical="top" wrapText="1"/>
    </xf>
    <xf numFmtId="0" fontId="11" fillId="0" borderId="0" xfId="0" applyFont="1" applyAlignment="1">
      <alignment horizontal="left" vertical="top" wrapText="1"/>
    </xf>
    <xf numFmtId="1" fontId="11" fillId="0" borderId="0" xfId="0" applyNumberFormat="1" applyFont="1" applyAlignment="1">
      <alignment horizontal="left" vertical="top" wrapText="1"/>
    </xf>
    <xf numFmtId="0" fontId="11" fillId="0" borderId="0" xfId="0" applyFont="1" applyFill="1" applyAlignment="1">
      <alignment horizontal="left" vertical="top" wrapText="1"/>
    </xf>
    <xf numFmtId="0" fontId="11" fillId="4"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17" fillId="0" borderId="0" xfId="0" applyFont="1"/>
    <xf numFmtId="0" fontId="1" fillId="0" borderId="0" xfId="0" applyFont="1"/>
    <xf numFmtId="0" fontId="12" fillId="2" borderId="1" xfId="0" applyFont="1" applyFill="1" applyBorder="1" applyAlignment="1">
      <alignment horizontal="left" vertical="top" wrapText="1"/>
    </xf>
    <xf numFmtId="0" fontId="14" fillId="2" borderId="3" xfId="0" applyFont="1" applyFill="1" applyBorder="1" applyAlignment="1">
      <alignment horizontal="left" vertical="top" wrapText="1"/>
    </xf>
    <xf numFmtId="0" fontId="16" fillId="2" borderId="0" xfId="0" applyFont="1" applyFill="1" applyAlignment="1">
      <alignment horizontal="left" vertical="top" wrapText="1"/>
    </xf>
    <xf numFmtId="0" fontId="13" fillId="2" borderId="4" xfId="0" applyFont="1" applyFill="1" applyBorder="1" applyAlignment="1">
      <alignment horizontal="left" vertical="top" wrapText="1"/>
    </xf>
    <xf numFmtId="0" fontId="14" fillId="2" borderId="4" xfId="0" applyFont="1" applyFill="1" applyBorder="1" applyAlignment="1">
      <alignment horizontal="left" vertical="top" wrapText="1"/>
    </xf>
    <xf numFmtId="0" fontId="10" fillId="2" borderId="11" xfId="0" applyFont="1" applyFill="1" applyBorder="1" applyAlignment="1">
      <alignment horizontal="left" vertical="top" wrapText="1"/>
    </xf>
    <xf numFmtId="0" fontId="11" fillId="2" borderId="3"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0" borderId="0" xfId="0" applyFont="1" applyBorder="1" applyAlignment="1">
      <alignment horizontal="left" vertical="top" wrapText="1"/>
    </xf>
    <xf numFmtId="1" fontId="13" fillId="0" borderId="1" xfId="0" applyNumberFormat="1" applyFont="1" applyFill="1" applyBorder="1" applyAlignment="1">
      <alignment horizontal="left" vertical="top" wrapText="1"/>
    </xf>
    <xf numFmtId="0" fontId="11" fillId="4" borderId="0" xfId="0" applyFont="1" applyFill="1" applyAlignment="1">
      <alignment horizontal="center" vertical="top" wrapText="1"/>
    </xf>
    <xf numFmtId="0" fontId="11" fillId="4" borderId="0" xfId="0" applyFont="1" applyFill="1" applyAlignment="1">
      <alignment horizontal="left" vertical="top" wrapText="1"/>
    </xf>
    <xf numFmtId="1" fontId="14" fillId="0" borderId="1" xfId="0" applyNumberFormat="1" applyFont="1" applyFill="1" applyBorder="1" applyAlignment="1">
      <alignment horizontal="left" vertical="top" wrapText="1"/>
    </xf>
    <xf numFmtId="1" fontId="11" fillId="4" borderId="0" xfId="0" applyNumberFormat="1" applyFont="1" applyFill="1" applyAlignment="1">
      <alignment horizontal="left" vertical="top" wrapText="1"/>
    </xf>
    <xf numFmtId="0" fontId="11" fillId="0" borderId="0" xfId="0" applyFont="1" applyFill="1" applyAlignment="1">
      <alignment horizontal="center" vertical="top" wrapText="1"/>
    </xf>
    <xf numFmtId="0" fontId="11" fillId="2" borderId="0" xfId="0" applyFont="1" applyFill="1" applyAlignment="1">
      <alignment horizontal="left" vertical="top" wrapText="1"/>
    </xf>
    <xf numFmtId="0" fontId="14" fillId="2" borderId="9" xfId="0" applyFont="1" applyFill="1" applyBorder="1" applyAlignment="1">
      <alignment horizontal="center" vertical="top" wrapText="1"/>
    </xf>
    <xf numFmtId="0" fontId="14" fillId="0" borderId="0" xfId="0" applyFont="1" applyAlignment="1">
      <alignment horizontal="center" vertical="top" wrapText="1"/>
    </xf>
    <xf numFmtId="0" fontId="14" fillId="0" borderId="0" xfId="0" applyFont="1" applyBorder="1" applyAlignment="1">
      <alignment horizontal="center" vertical="top" wrapText="1"/>
    </xf>
    <xf numFmtId="0" fontId="11" fillId="0" borderId="1" xfId="0" applyFont="1" applyFill="1" applyBorder="1" applyAlignment="1">
      <alignment horizontal="center" vertical="top" wrapText="1"/>
    </xf>
    <xf numFmtId="0" fontId="14" fillId="4" borderId="1" xfId="0" applyFont="1" applyFill="1" applyBorder="1" applyAlignment="1">
      <alignment horizontal="center" vertical="top" wrapText="1"/>
    </xf>
    <xf numFmtId="0" fontId="5" fillId="0" borderId="0" xfId="1" applyAlignment="1" applyProtection="1"/>
    <xf numFmtId="1" fontId="6" fillId="0" borderId="1" xfId="0" applyNumberFormat="1" applyFont="1" applyFill="1" applyBorder="1" applyAlignment="1">
      <alignment horizontal="center"/>
    </xf>
    <xf numFmtId="0" fontId="10" fillId="0" borderId="1" xfId="0" applyFont="1" applyFill="1" applyBorder="1" applyAlignment="1">
      <alignment horizontal="left" vertical="top" wrapText="1"/>
    </xf>
    <xf numFmtId="0" fontId="10" fillId="4" borderId="0" xfId="0" applyFont="1" applyFill="1" applyAlignment="1">
      <alignment horizontal="center" vertical="top" wrapText="1"/>
    </xf>
    <xf numFmtId="0" fontId="10" fillId="4" borderId="0" xfId="0" applyFont="1" applyFill="1" applyAlignment="1">
      <alignment horizontal="left" vertical="top" wrapText="1"/>
    </xf>
    <xf numFmtId="0" fontId="10" fillId="0" borderId="0" xfId="0" applyFont="1" applyAlignment="1">
      <alignment horizontal="left" vertical="top" wrapText="1"/>
    </xf>
    <xf numFmtId="0" fontId="11" fillId="0" borderId="1" xfId="0" applyFont="1" applyBorder="1" applyAlignment="1">
      <alignment vertical="top" wrapText="1"/>
    </xf>
    <xf numFmtId="0" fontId="11" fillId="2" borderId="16" xfId="0" applyFont="1" applyFill="1" applyBorder="1" applyAlignment="1">
      <alignment horizontal="center" vertical="top" wrapText="1"/>
    </xf>
    <xf numFmtId="0" fontId="11" fillId="0" borderId="16" xfId="0" applyFont="1" applyBorder="1" applyAlignment="1">
      <alignment horizontal="center" vertical="top" wrapText="1"/>
    </xf>
    <xf numFmtId="0" fontId="2" fillId="0" borderId="1" xfId="0"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wrapText="1"/>
    </xf>
    <xf numFmtId="0" fontId="1" fillId="0" borderId="0" xfId="0" applyFont="1" applyAlignment="1">
      <alignment vertical="top" wrapText="1"/>
    </xf>
    <xf numFmtId="0" fontId="12" fillId="2" borderId="1" xfId="0" applyFont="1" applyFill="1" applyBorder="1" applyAlignment="1">
      <alignment vertical="top" wrapText="1"/>
    </xf>
    <xf numFmtId="0" fontId="11" fillId="0" borderId="1" xfId="0" applyFont="1" applyFill="1" applyBorder="1" applyAlignment="1">
      <alignment vertical="top" wrapText="1"/>
    </xf>
    <xf numFmtId="0" fontId="12" fillId="0" borderId="0" xfId="0" applyFont="1" applyAlignment="1">
      <alignment vertical="top"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1" fontId="11" fillId="0" borderId="0" xfId="0" applyNumberFormat="1" applyFont="1" applyAlignment="1">
      <alignment horizontal="center" vertical="center" wrapText="1"/>
    </xf>
    <xf numFmtId="1" fontId="11" fillId="0" borderId="0" xfId="0" applyNumberFormat="1" applyFont="1" applyFill="1" applyAlignment="1">
      <alignment horizontal="center" vertical="center" wrapText="1"/>
    </xf>
    <xf numFmtId="1" fontId="14"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4" fillId="0" borderId="0" xfId="0" applyFont="1" applyAlignment="1">
      <alignment horizontal="center" vertical="center" wrapText="1"/>
    </xf>
    <xf numFmtId="0" fontId="0" fillId="0" borderId="0" xfId="0" applyAlignment="1">
      <alignment vertical="top" wrapText="1"/>
    </xf>
    <xf numFmtId="0" fontId="19" fillId="0" borderId="1" xfId="0" applyFont="1" applyBorder="1" applyAlignment="1">
      <alignment vertical="top" wrapText="1"/>
    </xf>
    <xf numFmtId="0" fontId="19" fillId="0" borderId="18" xfId="0" applyFont="1" applyBorder="1" applyAlignment="1">
      <alignment vertical="top" wrapText="1"/>
    </xf>
    <xf numFmtId="0" fontId="6" fillId="0" borderId="1" xfId="0" applyFont="1" applyFill="1" applyBorder="1" applyAlignment="1">
      <alignment horizontal="left" vertical="top" wrapText="1"/>
    </xf>
    <xf numFmtId="0" fontId="19" fillId="0" borderId="9" xfId="0" applyFont="1" applyBorder="1" applyAlignment="1">
      <alignment vertical="top" wrapText="1"/>
    </xf>
    <xf numFmtId="20" fontId="11" fillId="0" borderId="0" xfId="0" applyNumberFormat="1" applyFont="1" applyFill="1" applyBorder="1" applyAlignment="1">
      <alignment horizontal="center" vertical="top" wrapText="1"/>
    </xf>
    <xf numFmtId="14" fontId="11" fillId="0" borderId="0" xfId="0" applyNumberFormat="1" applyFont="1" applyFill="1" applyBorder="1" applyAlignment="1">
      <alignment horizontal="center" vertical="top" wrapText="1"/>
    </xf>
    <xf numFmtId="0" fontId="11" fillId="0" borderId="13" xfId="0" applyFont="1" applyBorder="1" applyAlignment="1">
      <alignmen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5" xfId="0" applyFont="1" applyBorder="1" applyAlignment="1">
      <alignment horizontal="left" vertical="top" wrapText="1"/>
    </xf>
    <xf numFmtId="0" fontId="14" fillId="0" borderId="1" xfId="0" applyFont="1" applyBorder="1" applyAlignment="1">
      <alignment horizontal="left" vertical="top" wrapText="1"/>
    </xf>
    <xf numFmtId="0" fontId="11" fillId="0" borderId="9"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4" fillId="0" borderId="1" xfId="0" applyFont="1" applyFill="1" applyBorder="1" applyAlignment="1">
      <alignment horizontal="left" vertical="top" wrapText="1"/>
    </xf>
    <xf numFmtId="0" fontId="11" fillId="0" borderId="3" xfId="0" applyFont="1" applyBorder="1" applyAlignment="1">
      <alignment horizontal="center" vertical="top" wrapText="1"/>
    </xf>
    <xf numFmtId="0" fontId="11" fillId="2" borderId="2" xfId="0" applyFont="1" applyFill="1" applyBorder="1" applyAlignment="1">
      <alignment horizontal="center" vertical="top" wrapText="1"/>
    </xf>
    <xf numFmtId="0" fontId="11" fillId="0" borderId="0" xfId="0" applyFont="1" applyAlignment="1">
      <alignment horizontal="center" vertical="center"/>
    </xf>
    <xf numFmtId="0" fontId="11" fillId="0" borderId="0" xfId="0" applyFont="1" applyFill="1" applyAlignment="1">
      <alignment vertical="center"/>
    </xf>
    <xf numFmtId="0" fontId="11" fillId="0" borderId="0" xfId="0" applyFont="1" applyFill="1" applyAlignment="1">
      <alignment vertical="top" wrapText="1"/>
    </xf>
    <xf numFmtId="0" fontId="0" fillId="0" borderId="0" xfId="0" applyAlignment="1">
      <alignment vertical="top" wrapText="1"/>
    </xf>
    <xf numFmtId="0" fontId="9" fillId="0" borderId="0" xfId="0" applyFont="1" applyBorder="1"/>
    <xf numFmtId="0" fontId="9" fillId="0" borderId="0" xfId="0" applyFont="1" applyBorder="1" applyAlignment="1">
      <alignment horizontal="right"/>
    </xf>
    <xf numFmtId="0" fontId="1" fillId="0" borderId="0" xfId="0" applyFont="1" applyAlignment="1">
      <alignment horizontal="center"/>
    </xf>
    <xf numFmtId="1" fontId="0" fillId="3" borderId="1" xfId="0" applyNumberFormat="1" applyFill="1" applyBorder="1" applyAlignment="1">
      <alignment horizontal="center"/>
    </xf>
    <xf numFmtId="0" fontId="10" fillId="0" borderId="0" xfId="0" applyFont="1" applyFill="1" applyBorder="1" applyAlignment="1">
      <alignment horizontal="left" vertical="top" wrapText="1"/>
    </xf>
    <xf numFmtId="0" fontId="9" fillId="0" borderId="0" xfId="0" applyFont="1" applyAlignment="1">
      <alignment horizontal="center"/>
    </xf>
    <xf numFmtId="0" fontId="18" fillId="0" borderId="14" xfId="0" applyFont="1" applyBorder="1" applyAlignment="1">
      <alignment horizontal="left" vertical="top" wrapText="1"/>
    </xf>
    <xf numFmtId="0" fontId="0" fillId="0" borderId="0" xfId="0" applyAlignment="1">
      <alignment vertical="top" wrapText="1"/>
    </xf>
    <xf numFmtId="0" fontId="0" fillId="0" borderId="6" xfId="0" applyBorder="1" applyAlignment="1">
      <alignment horizontal="center"/>
    </xf>
    <xf numFmtId="0" fontId="0" fillId="0" borderId="7" xfId="0" applyBorder="1" applyAlignment="1">
      <alignment horizontal="center"/>
    </xf>
    <xf numFmtId="0" fontId="23" fillId="2" borderId="0" xfId="0" applyFont="1" applyFill="1"/>
    <xf numFmtId="0" fontId="24" fillId="2" borderId="0" xfId="0" applyFont="1" applyFill="1"/>
    <xf numFmtId="0" fontId="25" fillId="2" borderId="0" xfId="0" applyFont="1" applyFill="1"/>
    <xf numFmtId="0" fontId="25" fillId="2" borderId="0" xfId="0" applyFont="1" applyFill="1" applyProtection="1"/>
    <xf numFmtId="0" fontId="26" fillId="2" borderId="0" xfId="0" applyFont="1" applyFill="1" applyAlignment="1" applyProtection="1">
      <alignment horizontal="center"/>
      <protection locked="0"/>
    </xf>
    <xf numFmtId="0" fontId="10" fillId="0" borderId="15" xfId="0" applyFont="1" applyBorder="1" applyAlignment="1">
      <alignment horizontal="center" vertical="top" wrapText="1"/>
    </xf>
    <xf numFmtId="0" fontId="10" fillId="0" borderId="0" xfId="0" applyFont="1" applyFill="1" applyAlignment="1">
      <alignment horizontal="center" vertical="center" wrapText="1"/>
    </xf>
    <xf numFmtId="14" fontId="11" fillId="0" borderId="0" xfId="0" applyNumberFormat="1" applyFont="1" applyAlignment="1">
      <alignment horizontal="center" vertical="center" wrapText="1"/>
    </xf>
    <xf numFmtId="0" fontId="0" fillId="0" borderId="0" xfId="0" applyAlignment="1">
      <alignment horizontal="center" vertical="center"/>
    </xf>
    <xf numFmtId="0" fontId="2" fillId="2" borderId="18" xfId="0" applyFont="1" applyFill="1" applyBorder="1" applyAlignment="1">
      <alignment horizontal="center"/>
    </xf>
    <xf numFmtId="0" fontId="11" fillId="2" borderId="19" xfId="0" applyFont="1" applyFill="1" applyBorder="1" applyAlignment="1">
      <alignment horizontal="center" vertical="top" wrapText="1"/>
    </xf>
    <xf numFmtId="0" fontId="13" fillId="0" borderId="4" xfId="0" applyFont="1" applyFill="1" applyBorder="1" applyAlignment="1">
      <alignment horizontal="center" vertical="top" wrapText="1"/>
    </xf>
    <xf numFmtId="0" fontId="19" fillId="0" borderId="0" xfId="0" applyFont="1"/>
    <xf numFmtId="0" fontId="0" fillId="0" borderId="0" xfId="0" applyFill="1"/>
    <xf numFmtId="0" fontId="20" fillId="0" borderId="0" xfId="0" applyFont="1" applyAlignment="1">
      <alignment vertical="center"/>
    </xf>
    <xf numFmtId="0" fontId="0" fillId="0" borderId="0" xfId="0" applyAlignment="1"/>
    <xf numFmtId="0" fontId="0" fillId="0" borderId="0" xfId="0" applyAlignment="1">
      <alignment vertical="top" wrapText="1"/>
    </xf>
    <xf numFmtId="0" fontId="0" fillId="2" borderId="0" xfId="0" applyFill="1" applyAlignment="1" applyProtection="1">
      <alignment vertical="top" wrapText="1"/>
      <protection locked="0"/>
    </xf>
    <xf numFmtId="0" fontId="0" fillId="0" borderId="0" xfId="0" applyAlignment="1">
      <alignment wrapText="1"/>
    </xf>
    <xf numFmtId="0" fontId="0" fillId="2" borderId="0" xfId="0" applyFill="1" applyAlignment="1" applyProtection="1">
      <alignment wrapText="1"/>
      <protection locked="0"/>
    </xf>
    <xf numFmtId="0" fontId="0" fillId="0" borderId="0" xfId="0" applyAlignment="1">
      <alignment vertical="top" wrapText="1"/>
    </xf>
    <xf numFmtId="0" fontId="25" fillId="5" borderId="0" xfId="0" applyFont="1" applyFill="1" applyAlignment="1" applyProtection="1">
      <alignment vertical="top" wrapText="1"/>
      <protection locked="0"/>
    </xf>
    <xf numFmtId="0" fontId="0" fillId="0" borderId="0" xfId="0" applyAlignment="1"/>
    <xf numFmtId="0" fontId="25" fillId="0" borderId="0" xfId="0" applyFont="1" applyFill="1" applyAlignment="1" applyProtection="1">
      <alignment vertical="top"/>
      <protection locked="0"/>
    </xf>
    <xf numFmtId="0" fontId="19" fillId="0" borderId="0" xfId="0" applyFont="1" applyAlignment="1">
      <alignment wrapText="1"/>
    </xf>
    <xf numFmtId="0" fontId="10" fillId="0" borderId="13" xfId="0" applyFont="1" applyBorder="1" applyAlignment="1">
      <alignment horizontal="center" vertical="top" wrapText="1"/>
    </xf>
    <xf numFmtId="0" fontId="10" fillId="0" borderId="15" xfId="0" applyFont="1" applyBorder="1" applyAlignment="1">
      <alignment horizontal="center" vertical="top" wrapText="1"/>
    </xf>
    <xf numFmtId="0" fontId="10" fillId="0" borderId="14" xfId="0" applyFont="1" applyBorder="1" applyAlignment="1">
      <alignment horizontal="center" vertical="top" wrapText="1"/>
    </xf>
    <xf numFmtId="0" fontId="18" fillId="0" borderId="13" xfId="0" applyFont="1" applyBorder="1" applyAlignment="1">
      <alignment horizontal="left" vertical="top" wrapText="1"/>
    </xf>
    <xf numFmtId="0" fontId="18" fillId="0" borderId="15" xfId="0" applyFont="1" applyBorder="1" applyAlignment="1">
      <alignment horizontal="left" vertical="top" wrapText="1"/>
    </xf>
    <xf numFmtId="0" fontId="18" fillId="0" borderId="14" xfId="0" applyFont="1" applyBorder="1" applyAlignment="1">
      <alignment horizontal="left" vertical="top"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1" fillId="0" borderId="4" xfId="0" applyFont="1" applyBorder="1" applyAlignment="1">
      <alignment horizontal="center" vertical="top" wrapText="1"/>
    </xf>
    <xf numFmtId="0" fontId="10" fillId="0" borderId="4" xfId="0" applyFont="1" applyBorder="1" applyAlignment="1">
      <alignment horizontal="center" vertical="top" wrapText="1"/>
    </xf>
    <xf numFmtId="0" fontId="13" fillId="0" borderId="13" xfId="0" applyFont="1" applyFill="1" applyBorder="1" applyAlignment="1">
      <alignment horizontal="center" vertical="top" wrapText="1"/>
    </xf>
    <xf numFmtId="0" fontId="13" fillId="0" borderId="14" xfId="0" applyFont="1" applyFill="1" applyBorder="1" applyAlignment="1">
      <alignment horizontal="center" vertical="top" wrapText="1"/>
    </xf>
    <xf numFmtId="0" fontId="0" fillId="0" borderId="14" xfId="0" applyBorder="1" applyAlignment="1">
      <alignment horizontal="center" vertical="top" wrapText="1"/>
    </xf>
    <xf numFmtId="0" fontId="2" fillId="2" borderId="5" xfId="0" applyFont="1" applyFill="1" applyBorder="1" applyAlignment="1" applyProtection="1">
      <alignment horizontal="center" vertical="top"/>
      <protection locked="0"/>
    </xf>
    <xf numFmtId="0" fontId="0" fillId="0" borderId="6" xfId="0" applyBorder="1" applyAlignment="1"/>
    <xf numFmtId="0" fontId="0" fillId="0" borderId="7" xfId="0" applyBorder="1" applyAlignment="1"/>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5" xfId="0" applyFont="1"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2" fillId="2" borderId="5"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0" xfId="0" applyFont="1" applyFill="1" applyBorder="1" applyAlignment="1">
      <alignment horizontal="center" vertical="top" wrapText="1"/>
    </xf>
    <xf numFmtId="0" fontId="0" fillId="0" borderId="0" xfId="0" applyBorder="1" applyAlignment="1">
      <alignment horizontal="center" vertical="top" wrapText="1"/>
    </xf>
    <xf numFmtId="0" fontId="28" fillId="0" borderId="0" xfId="0" applyFont="1" applyFill="1" applyAlignment="1">
      <alignment horizontal="left" vertical="top" wrapText="1"/>
    </xf>
    <xf numFmtId="0" fontId="28" fillId="0" borderId="0" xfId="0" applyFont="1" applyFill="1" applyAlignment="1">
      <alignment horizontal="center" vertical="top" wrapText="1"/>
    </xf>
    <xf numFmtId="0" fontId="28" fillId="0" borderId="0" xfId="0" applyFont="1" applyFill="1" applyAlignment="1">
      <alignment horizontal="center" vertical="center" wrapText="1"/>
    </xf>
    <xf numFmtId="1" fontId="28" fillId="0" borderId="0" xfId="0" applyNumberFormat="1" applyFont="1" applyFill="1" applyAlignment="1">
      <alignment horizontal="left" vertical="top" wrapText="1"/>
    </xf>
    <xf numFmtId="1" fontId="28" fillId="0" borderId="0" xfId="0" applyNumberFormat="1" applyFont="1" applyFill="1" applyAlignment="1">
      <alignment horizontal="center" vertical="center" wrapText="1"/>
    </xf>
    <xf numFmtId="0" fontId="28" fillId="2" borderId="0" xfId="0" applyFont="1" applyFill="1" applyAlignment="1">
      <alignment horizontal="left" vertical="top" wrapText="1"/>
    </xf>
    <xf numFmtId="0" fontId="28" fillId="0" borderId="0" xfId="0" applyFont="1" applyAlignment="1">
      <alignment horizontal="center" vertical="top" wrapText="1"/>
    </xf>
  </cellXfs>
  <cellStyles count="2">
    <cellStyle name="Hyperlink" xfId="1" builtinId="8"/>
    <cellStyle name="Normal" xfId="0" builtinId="0"/>
  </cellStyles>
  <dxfs count="17">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recommendation has been met (%)</a:t>
            </a:r>
            <a:endParaRPr lang="en-GB" sz="11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153517745381527E-2"/>
          <c:y val="0.15708019015105629"/>
          <c:w val="0.76889245189004729"/>
          <c:h val="0.79756890528544067"/>
        </c:manualLayout>
      </c:layout>
      <c:radarChart>
        <c:radarStyle val="filled"/>
        <c:varyColors val="0"/>
        <c:ser>
          <c:idx val="0"/>
          <c:order val="0"/>
          <c:spPr>
            <a:solidFill>
              <a:schemeClr val="accent1"/>
            </a:solidFill>
            <a:ln w="25400">
              <a:noFill/>
            </a:ln>
            <a:effectLst/>
          </c:spPr>
          <c:cat>
            <c:numRef>
              <c:f>Summary!$I$12:$K$12</c:f>
              <c:numCache>
                <c:formatCode>General</c:formatCode>
                <c:ptCount val="3"/>
                <c:pt idx="0">
                  <c:v>10</c:v>
                </c:pt>
                <c:pt idx="1">
                  <c:v>8</c:v>
                </c:pt>
                <c:pt idx="2">
                  <c:v>11</c:v>
                </c:pt>
              </c:numCache>
            </c:numRef>
          </c:cat>
          <c:val>
            <c:numRef>
              <c:f>Summary!$I$12:$K$12</c:f>
              <c:numCache>
                <c:formatCode>General</c:formatCode>
                <c:ptCount val="3"/>
                <c:pt idx="0">
                  <c:v>10</c:v>
                </c:pt>
                <c:pt idx="1">
                  <c:v>8</c:v>
                </c:pt>
                <c:pt idx="2">
                  <c:v>11</c:v>
                </c:pt>
              </c:numCache>
            </c:numRef>
          </c:val>
        </c:ser>
        <c:ser>
          <c:idx val="1"/>
          <c:order val="1"/>
          <c:spPr>
            <a:solidFill>
              <a:schemeClr val="accent2"/>
            </a:solidFill>
            <a:ln w="25400">
              <a:noFill/>
            </a:ln>
            <a:effectLst/>
          </c:spPr>
          <c:cat>
            <c:numRef>
              <c:f>Summary!$I$12:$K$12</c:f>
              <c:numCache>
                <c:formatCode>General</c:formatCode>
                <c:ptCount val="3"/>
                <c:pt idx="0">
                  <c:v>10</c:v>
                </c:pt>
                <c:pt idx="1">
                  <c:v>8</c:v>
                </c:pt>
                <c:pt idx="2">
                  <c:v>11</c:v>
                </c:pt>
              </c:numCache>
            </c:numRef>
          </c:cat>
          <c:val>
            <c:numRef>
              <c:f>Summary!$I$20:$K$20</c:f>
              <c:numCache>
                <c:formatCode>0</c:formatCode>
                <c:ptCount val="3"/>
                <c:pt idx="0">
                  <c:v>0</c:v>
                </c:pt>
                <c:pt idx="1">
                  <c:v>0</c:v>
                </c:pt>
                <c:pt idx="2">
                  <c:v>0</c:v>
                </c:pt>
              </c:numCache>
            </c:numRef>
          </c:val>
        </c:ser>
        <c:dLbls>
          <c:showLegendKey val="0"/>
          <c:showVal val="0"/>
          <c:showCatName val="0"/>
          <c:showSerName val="0"/>
          <c:showPercent val="0"/>
          <c:showBubbleSize val="0"/>
        </c:dLbls>
        <c:axId val="107936776"/>
        <c:axId val="107933248"/>
        <c:extLst/>
      </c:radarChart>
      <c:catAx>
        <c:axId val="107936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33248"/>
        <c:crosses val="autoZero"/>
        <c:auto val="1"/>
        <c:lblAlgn val="ctr"/>
        <c:lblOffset val="100"/>
        <c:noMultiLvlLbl val="0"/>
      </c:catAx>
      <c:valAx>
        <c:axId val="107933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36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jpeg"/><Relationship Id="rId5" Type="http://schemas.openxmlformats.org/officeDocument/2006/relationships/hyperlink" Target="https://www.ncepod.org.uk/2020ltv.html" TargetMode="External"/><Relationship Id="rId4" Type="http://schemas.openxmlformats.org/officeDocument/2006/relationships/hyperlink" Target="https://www.ncepod.org.uk/2019pe.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6"/><Relationship Id="rId3" Type="http://schemas.openxmlformats.org/officeDocument/2006/relationships/hyperlink" Target="#Recommendations!B5"/><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4"/><Relationship Id="rId2" Type="http://schemas.openxmlformats.org/officeDocument/2006/relationships/image" Target="../media/image2.gif"/><Relationship Id="rId16" Type="http://schemas.openxmlformats.org/officeDocument/2006/relationships/hyperlink" Target="#Recommendations!A5"/><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5" Type="http://schemas.openxmlformats.org/officeDocument/2006/relationships/hyperlink" Target="#Recommendations!B8"/><Relationship Id="rId15" Type="http://schemas.openxmlformats.org/officeDocument/2006/relationships/hyperlink" Target="#Recommendations!B24"/><Relationship Id="rId10" Type="http://schemas.openxmlformats.org/officeDocument/2006/relationships/hyperlink" Target="#Recommendations!B15"/><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s>
</file>

<file path=xl/drawings/_rels/drawing4.xml.rels><?xml version="1.0" encoding="UTF-8" standalone="yes"?>
<Relationships xmlns="http://schemas.openxmlformats.org/package/2006/relationships"><Relationship Id="rId3" Type="http://schemas.openxmlformats.org/officeDocument/2006/relationships/hyperlink" Target="#Recommendations!A4"/><Relationship Id="rId2" Type="http://schemas.openxmlformats.org/officeDocument/2006/relationships/image" Target="../media/image4.png"/><Relationship Id="rId1" Type="http://schemas.openxmlformats.org/officeDocument/2006/relationships/hyperlink" Target="#Recommendations!A5"/><Relationship Id="rId5" Type="http://schemas.openxmlformats.org/officeDocument/2006/relationships/chart" Target="../charts/chart1.xml"/><Relationship Id="rId4" Type="http://schemas.openxmlformats.org/officeDocument/2006/relationships/hyperlink" Target="#Recommendations!A6"/></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5534025</xdr:colOff>
      <xdr:row>14</xdr:row>
      <xdr:rowOff>19050</xdr:rowOff>
    </xdr:from>
    <xdr:to>
      <xdr:col>1</xdr:col>
      <xdr:colOff>5715000</xdr:colOff>
      <xdr:row>14</xdr:row>
      <xdr:rowOff>191357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53525" y="4010025"/>
          <a:ext cx="180975" cy="172307"/>
        </a:xfrm>
        <a:prstGeom prst="rect">
          <a:avLst/>
        </a:prstGeom>
        <a:noFill/>
      </xdr:spPr>
    </xdr:pic>
    <xdr:clientData/>
  </xdr:twoCellAnchor>
  <xdr:twoCellAnchor>
    <xdr:from>
      <xdr:col>0</xdr:col>
      <xdr:colOff>523875</xdr:colOff>
      <xdr:row>6</xdr:row>
      <xdr:rowOff>152399</xdr:rowOff>
    </xdr:from>
    <xdr:to>
      <xdr:col>0</xdr:col>
      <xdr:colOff>1190625</xdr:colOff>
      <xdr:row>8</xdr:row>
      <xdr:rowOff>695324</xdr:rowOff>
    </xdr:to>
    <xdr:sp macro="" textlink="">
      <xdr:nvSpPr>
        <xdr:cNvPr id="4" name="Text Box 1">
          <a:hlinkClick xmlns:r="http://schemas.openxmlformats.org/officeDocument/2006/relationships" r:id="rId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523875" y="1390649"/>
          <a:ext cx="666750" cy="7334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a:hlinkClick xmlns:r="http://schemas.openxmlformats.org/officeDocument/2006/relationships" r:id=""/>
            </a:rPr>
            <a:t>https://www.ncepod.org.uk/2020ltv.html</a:t>
          </a:r>
          <a:endParaRPr lang="en-GB" sz="1100" b="0" i="0" u="none" strike="noStrike" baseline="0">
            <a:solidFill>
              <a:srgbClr val="000000"/>
            </a:solidFill>
            <a:latin typeface="Calibri"/>
            <a:cs typeface="Calibri"/>
          </a:endParaRPr>
        </a:p>
      </xdr:txBody>
    </xdr:sp>
    <xdr:clientData/>
  </xdr:twoCellAnchor>
  <xdr:twoCellAnchor editAs="oneCell">
    <xdr:from>
      <xdr:col>0</xdr:col>
      <xdr:colOff>0</xdr:colOff>
      <xdr:row>0</xdr:row>
      <xdr:rowOff>0</xdr:rowOff>
    </xdr:from>
    <xdr:to>
      <xdr:col>0</xdr:col>
      <xdr:colOff>3209924</xdr:colOff>
      <xdr:row>15</xdr:row>
      <xdr:rowOff>271049</xdr:rowOff>
    </xdr:to>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3209924" cy="4557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5544862</xdr:colOff>
      <xdr:row>22</xdr:row>
      <xdr:rowOff>20434</xdr:rowOff>
    </xdr:from>
    <xdr:to>
      <xdr:col>0</xdr:col>
      <xdr:colOff>5725837</xdr:colOff>
      <xdr:row>22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4862" y="50210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3</xdr:row>
      <xdr:rowOff>57150</xdr:rowOff>
    </xdr:from>
    <xdr:ext cx="0" cy="134207"/>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oneCellAnchor>
  <xdr:oneCellAnchor>
    <xdr:from>
      <xdr:col>1</xdr:col>
      <xdr:colOff>657225</xdr:colOff>
      <xdr:row>3</xdr:row>
      <xdr:rowOff>57150</xdr:rowOff>
    </xdr:from>
    <xdr:ext cx="0" cy="134207"/>
    <xdr:pic>
      <xdr:nvPicPr>
        <xdr:cNvPr id="28" name="Picture 63" descr="C:\Users\hfreeth\AppData\Local\Microsoft\Windows\Temporary Internet Files\Content.IE5\XLHOTTUP\MM900254501[1].gif">
          <a:extLst>
            <a:ext uri="{FF2B5EF4-FFF2-40B4-BE49-F238E27FC236}">
              <a16:creationId xmlns=""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12</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12</xdr:col>
      <xdr:colOff>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12</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8</xdr:col>
      <xdr:colOff>504825</xdr:colOff>
      <xdr:row>2</xdr:row>
      <xdr:rowOff>38100</xdr:rowOff>
    </xdr:from>
    <xdr:ext cx="180975" cy="172307"/>
    <xdr:pic>
      <xdr:nvPicPr>
        <xdr:cNvPr id="266"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468225" y="447675"/>
          <a:ext cx="180975" cy="172307"/>
        </a:xfrm>
        <a:prstGeom prst="rect">
          <a:avLst/>
        </a:prstGeom>
        <a:noFill/>
      </xdr:spPr>
    </xdr:pic>
    <xdr:clientData/>
  </xdr:oneCellAnchor>
  <xdr:oneCellAnchor>
    <xdr:from>
      <xdr:col>12</xdr:col>
      <xdr:colOff>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6</xdr:col>
      <xdr:colOff>857250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6</xdr:col>
      <xdr:colOff>857250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8</xdr:col>
      <xdr:colOff>857250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8</xdr:col>
      <xdr:colOff>857250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6</xdr:col>
      <xdr:colOff>857250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6</xdr:col>
      <xdr:colOff>857250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8</xdr:col>
      <xdr:colOff>857250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8</xdr:col>
      <xdr:colOff>857250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11</xdr:col>
      <xdr:colOff>619125</xdr:colOff>
      <xdr:row>2</xdr:row>
      <xdr:rowOff>19050</xdr:rowOff>
    </xdr:from>
    <xdr:ext cx="180975" cy="172307"/>
    <xdr:pic>
      <xdr:nvPicPr>
        <xdr:cNvPr id="279"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659600" y="428625"/>
          <a:ext cx="180975" cy="172307"/>
        </a:xfrm>
        <a:prstGeom prst="rect">
          <a:avLst/>
        </a:prstGeom>
        <a:noFill/>
      </xdr:spPr>
    </xdr:pic>
    <xdr:clientData/>
  </xdr:oneCellAnchor>
  <xdr:oneCellAnchor>
    <xdr:from>
      <xdr:col>12</xdr:col>
      <xdr:colOff>0</xdr:colOff>
      <xdr:row>3</xdr:row>
      <xdr:rowOff>57150</xdr:rowOff>
    </xdr:from>
    <xdr:ext cx="0" cy="134207"/>
    <xdr:pic>
      <xdr:nvPicPr>
        <xdr:cNvPr id="1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004625"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8"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199"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3"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4"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5"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6"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7"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8"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09"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0"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1"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3"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4"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5"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6"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7"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18"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0"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1"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2" name="Picture 281"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3"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4249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8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5"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29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0060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3" name="Picture 302"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5" name="Picture 304"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482500" y="876300"/>
          <a:ext cx="0" cy="134207"/>
        </a:xfrm>
        <a:prstGeom prst="rect">
          <a:avLst/>
        </a:prstGeom>
        <a:noFill/>
      </xdr:spPr>
    </xdr:pic>
    <xdr:clientData/>
  </xdr:oneCellAnchor>
  <xdr:oneCellAnchor>
    <xdr:from>
      <xdr:col>14</xdr:col>
      <xdr:colOff>1457325</xdr:colOff>
      <xdr:row>2</xdr:row>
      <xdr:rowOff>28575</xdr:rowOff>
    </xdr:from>
    <xdr:ext cx="180975" cy="172307"/>
    <xdr:pic>
      <xdr:nvPicPr>
        <xdr:cNvPr id="307" name="Picture 63" descr="C:\Users\hfreeth\AppData\Local\Microsoft\Windows\Temporary Internet Files\Content.IE5\XLHOTTUP\MM900254501[1].gif">
          <a:hlinkClick xmlns:r="http://schemas.openxmlformats.org/officeDocument/2006/relationships" r:id="rId18"/>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608450" y="438150"/>
          <a:ext cx="180975" cy="172307"/>
        </a:xfrm>
        <a:prstGeom prst="rect">
          <a:avLst/>
        </a:prstGeom>
        <a:noFill/>
      </xdr:spPr>
    </xdr:pic>
    <xdr:clientData/>
  </xdr:oneCellAnchor>
  <xdr:oneCellAnchor>
    <xdr:from>
      <xdr:col>12</xdr:col>
      <xdr:colOff>0</xdr:colOff>
      <xdr:row>3</xdr:row>
      <xdr:rowOff>57150</xdr:rowOff>
    </xdr:from>
    <xdr:ext cx="0" cy="134207"/>
    <xdr:pic>
      <xdr:nvPicPr>
        <xdr:cNvPr id="263"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12</xdr:col>
      <xdr:colOff>0</xdr:colOff>
      <xdr:row>3</xdr:row>
      <xdr:rowOff>57150</xdr:rowOff>
    </xdr:from>
    <xdr:ext cx="0" cy="134207"/>
    <xdr:pic>
      <xdr:nvPicPr>
        <xdr:cNvPr id="30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366575" y="876300"/>
          <a:ext cx="0" cy="134207"/>
        </a:xfrm>
        <a:prstGeom prst="rect">
          <a:avLst/>
        </a:prstGeom>
        <a:noFill/>
      </xdr:spPr>
    </xdr:pic>
    <xdr:clientData/>
  </xdr:oneCellAnchor>
  <xdr:oneCellAnchor>
    <xdr:from>
      <xdr:col>4</xdr:col>
      <xdr:colOff>857250</xdr:colOff>
      <xdr:row>3</xdr:row>
      <xdr:rowOff>57150</xdr:rowOff>
    </xdr:from>
    <xdr:ext cx="0" cy="134207"/>
    <xdr:pic>
      <xdr:nvPicPr>
        <xdr:cNvPr id="309" name="Picture 308"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4</xdr:col>
      <xdr:colOff>857250</xdr:colOff>
      <xdr:row>3</xdr:row>
      <xdr:rowOff>57150</xdr:rowOff>
    </xdr:from>
    <xdr:ext cx="0" cy="134207"/>
    <xdr:pic>
      <xdr:nvPicPr>
        <xdr:cNvPr id="31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4</xdr:col>
      <xdr:colOff>857250</xdr:colOff>
      <xdr:row>3</xdr:row>
      <xdr:rowOff>57150</xdr:rowOff>
    </xdr:from>
    <xdr:ext cx="0" cy="134207"/>
    <xdr:pic>
      <xdr:nvPicPr>
        <xdr:cNvPr id="311" name="Picture 310"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4</xdr:col>
      <xdr:colOff>857250</xdr:colOff>
      <xdr:row>3</xdr:row>
      <xdr:rowOff>57150</xdr:rowOff>
    </xdr:from>
    <xdr:ext cx="0" cy="134207"/>
    <xdr:pic>
      <xdr:nvPicPr>
        <xdr:cNvPr id="31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53900"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313" name="Picture 312"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31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337875"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315" name="Picture 314"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10</xdr:col>
      <xdr:colOff>857250</xdr:colOff>
      <xdr:row>3</xdr:row>
      <xdr:rowOff>57150</xdr:rowOff>
    </xdr:from>
    <xdr:ext cx="0" cy="134207"/>
    <xdr:pic>
      <xdr:nvPicPr>
        <xdr:cNvPr id="316"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74745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317"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318"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31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32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321"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oneCellAnchor>
    <xdr:from>
      <xdr:col>11</xdr:col>
      <xdr:colOff>857250</xdr:colOff>
      <xdr:row>3</xdr:row>
      <xdr:rowOff>57150</xdr:rowOff>
    </xdr:from>
    <xdr:ext cx="0" cy="134207"/>
    <xdr:pic>
      <xdr:nvPicPr>
        <xdr:cNvPr id="322"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48850" y="876300"/>
          <a:ext cx="0" cy="1342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400050</xdr:colOff>
      <xdr:row>1</xdr:row>
      <xdr:rowOff>19050</xdr:rowOff>
    </xdr:from>
    <xdr:to>
      <xdr:col>8</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390525</xdr:colOff>
      <xdr:row>1</xdr:row>
      <xdr:rowOff>19050</xdr:rowOff>
    </xdr:from>
    <xdr:to>
      <xdr:col>9</xdr:col>
      <xdr:colOff>571500</xdr:colOff>
      <xdr:row>1</xdr:row>
      <xdr:rowOff>190500</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476250</xdr:colOff>
      <xdr:row>1</xdr:row>
      <xdr:rowOff>28575</xdr:rowOff>
    </xdr:from>
    <xdr:to>
      <xdr:col>10</xdr:col>
      <xdr:colOff>657225</xdr:colOff>
      <xdr:row>1</xdr:row>
      <xdr:rowOff>200025</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2825" y="2190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9525</xdr:rowOff>
    </xdr:from>
    <xdr:to>
      <xdr:col>6</xdr:col>
      <xdr:colOff>581024</xdr:colOff>
      <xdr:row>21</xdr:row>
      <xdr:rowOff>66675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8</xdr:col>
      <xdr:colOff>400050</xdr:colOff>
      <xdr:row>11</xdr:row>
      <xdr:rowOff>19050</xdr:rowOff>
    </xdr:from>
    <xdr:ext cx="180975" cy="171450"/>
    <xdr:pic>
      <xdr:nvPicPr>
        <xdr:cNvPr id="17"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88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11</xdr:row>
      <xdr:rowOff>19050</xdr:rowOff>
    </xdr:from>
    <xdr:ext cx="180975" cy="171450"/>
    <xdr:pic>
      <xdr:nvPicPr>
        <xdr:cNvPr id="18"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476250</xdr:colOff>
      <xdr:row>11</xdr:row>
      <xdr:rowOff>9525</xdr:rowOff>
    </xdr:from>
    <xdr:ext cx="180975" cy="171450"/>
    <xdr:pic>
      <xdr:nvPicPr>
        <xdr:cNvPr id="19"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2825" y="270510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tabSelected="1" workbookViewId="0">
      <selection activeCell="B10" sqref="B10"/>
    </sheetView>
  </sheetViews>
  <sheetFormatPr defaultRowHeight="15" x14ac:dyDescent="0.25"/>
  <cols>
    <col min="1" max="1" width="54.28515625" style="2" customWidth="1"/>
    <col min="2" max="2" width="103.42578125" style="2" customWidth="1"/>
    <col min="3" max="16384" width="9.140625" style="2"/>
  </cols>
  <sheetData>
    <row r="1" spans="2:8" x14ac:dyDescent="0.25">
      <c r="B1" s="1"/>
    </row>
    <row r="2" spans="2:8" x14ac:dyDescent="0.25">
      <c r="B2" s="1"/>
    </row>
    <row r="3" spans="2:8" x14ac:dyDescent="0.25">
      <c r="B3" s="1"/>
    </row>
    <row r="4" spans="2:8" x14ac:dyDescent="0.25">
      <c r="B4" s="3"/>
    </row>
    <row r="5" spans="2:8" ht="18.75" x14ac:dyDescent="0.3">
      <c r="B5" s="117" t="s">
        <v>86</v>
      </c>
    </row>
    <row r="6" spans="2:8" ht="18.75" x14ac:dyDescent="0.3">
      <c r="B6" s="117" t="s">
        <v>130</v>
      </c>
    </row>
    <row r="7" spans="2:8" x14ac:dyDescent="0.25">
      <c r="B7" s="134" t="s">
        <v>131</v>
      </c>
      <c r="C7" s="135"/>
      <c r="D7" s="135"/>
      <c r="E7" s="126"/>
      <c r="F7" s="126"/>
      <c r="G7" s="126"/>
      <c r="H7" s="126"/>
    </row>
    <row r="8" spans="2:8" x14ac:dyDescent="0.25">
      <c r="B8" s="136"/>
      <c r="C8" s="135"/>
      <c r="D8" s="135"/>
      <c r="E8" s="126"/>
      <c r="F8" s="126"/>
      <c r="G8" s="126"/>
      <c r="H8" s="126"/>
    </row>
    <row r="9" spans="2:8" ht="26.25" customHeight="1" x14ac:dyDescent="0.25">
      <c r="B9" s="137" t="s">
        <v>132</v>
      </c>
      <c r="C9" s="135"/>
      <c r="D9" s="135"/>
    </row>
    <row r="10" spans="2:8" ht="26.25" customHeight="1" x14ac:dyDescent="0.25">
      <c r="B10" s="127" t="s">
        <v>137</v>
      </c>
      <c r="C10" s="128"/>
      <c r="D10" s="128"/>
    </row>
    <row r="11" spans="2:8" ht="9.75" customHeight="1" x14ac:dyDescent="0.25">
      <c r="B11" s="125"/>
    </row>
    <row r="12" spans="2:8" ht="66.75" customHeight="1" x14ac:dyDescent="0.25">
      <c r="B12" s="130" t="s">
        <v>112</v>
      </c>
      <c r="C12" s="131"/>
      <c r="D12" s="131"/>
    </row>
    <row r="13" spans="2:8" ht="35.25" customHeight="1" x14ac:dyDescent="0.25">
      <c r="B13" s="132" t="s">
        <v>133</v>
      </c>
      <c r="C13" s="131"/>
      <c r="D13" s="131"/>
    </row>
    <row r="15" spans="2:8" ht="30.75" customHeight="1" x14ac:dyDescent="0.25">
      <c r="B15" s="130" t="s">
        <v>113</v>
      </c>
      <c r="C15" s="133"/>
      <c r="D15" s="133"/>
    </row>
    <row r="16" spans="2:8" ht="34.5" customHeight="1" x14ac:dyDescent="0.25">
      <c r="B16" s="130" t="s">
        <v>134</v>
      </c>
      <c r="C16" s="133"/>
      <c r="D16" s="133"/>
    </row>
    <row r="17" spans="2:2" x14ac:dyDescent="0.25">
      <c r="B17" s="58" t="s">
        <v>87</v>
      </c>
    </row>
  </sheetData>
  <mergeCells count="7">
    <mergeCell ref="B12:D12"/>
    <mergeCell ref="B13:D13"/>
    <mergeCell ref="B15:D15"/>
    <mergeCell ref="B16:D16"/>
    <mergeCell ref="B7:D7"/>
    <mergeCell ref="B8:D8"/>
    <mergeCell ref="B9:D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D16" sqref="D16"/>
    </sheetView>
  </sheetViews>
  <sheetFormatPr defaultRowHeight="15" x14ac:dyDescent="0.25"/>
  <cols>
    <col min="1" max="1" width="140.140625" style="2" customWidth="1"/>
    <col min="2" max="16384" width="9.140625" style="2"/>
  </cols>
  <sheetData>
    <row r="1" spans="1:1" s="114" customFormat="1" ht="18.75" x14ac:dyDescent="0.3">
      <c r="A1" s="113" t="s">
        <v>0</v>
      </c>
    </row>
    <row r="2" spans="1:1" x14ac:dyDescent="0.25">
      <c r="A2" s="10" t="s">
        <v>104</v>
      </c>
    </row>
    <row r="3" spans="1:1" x14ac:dyDescent="0.25">
      <c r="A3" s="10"/>
    </row>
    <row r="4" spans="1:1" ht="45" x14ac:dyDescent="0.25">
      <c r="A4" s="5" t="s">
        <v>51</v>
      </c>
    </row>
    <row r="5" spans="1:1" x14ac:dyDescent="0.25">
      <c r="A5" s="5"/>
    </row>
    <row r="6" spans="1:1" x14ac:dyDescent="0.25">
      <c r="A6" s="2" t="s">
        <v>105</v>
      </c>
    </row>
    <row r="8" spans="1:1" x14ac:dyDescent="0.25">
      <c r="A8" s="115" t="s">
        <v>106</v>
      </c>
    </row>
    <row r="9" spans="1:1" x14ac:dyDescent="0.25">
      <c r="A9" s="6" t="s">
        <v>1</v>
      </c>
    </row>
    <row r="10" spans="1:1" x14ac:dyDescent="0.25">
      <c r="A10" s="7" t="s">
        <v>2</v>
      </c>
    </row>
    <row r="11" spans="1:1" x14ac:dyDescent="0.25">
      <c r="A11" s="7" t="s">
        <v>49</v>
      </c>
    </row>
    <row r="12" spans="1:1" ht="30" x14ac:dyDescent="0.25">
      <c r="A12" s="8" t="s">
        <v>3</v>
      </c>
    </row>
    <row r="13" spans="1:1" x14ac:dyDescent="0.25">
      <c r="A13" s="9" t="s">
        <v>4</v>
      </c>
    </row>
    <row r="14" spans="1:1" x14ac:dyDescent="0.25">
      <c r="A14" s="9"/>
    </row>
    <row r="15" spans="1:1" x14ac:dyDescent="0.25">
      <c r="A15" s="2" t="s">
        <v>5</v>
      </c>
    </row>
    <row r="16" spans="1:1" x14ac:dyDescent="0.25">
      <c r="A16" s="9"/>
    </row>
    <row r="17" spans="1:1" s="115" customFormat="1" x14ac:dyDescent="0.25">
      <c r="A17" s="115" t="s">
        <v>107</v>
      </c>
    </row>
    <row r="18" spans="1:1" x14ac:dyDescent="0.25">
      <c r="A18" s="2" t="s">
        <v>108</v>
      </c>
    </row>
    <row r="19" spans="1:1" x14ac:dyDescent="0.25">
      <c r="A19" s="2" t="s">
        <v>110</v>
      </c>
    </row>
    <row r="20" spans="1:1" ht="30" x14ac:dyDescent="0.25">
      <c r="A20" s="5" t="s">
        <v>50</v>
      </c>
    </row>
    <row r="22" spans="1:1" s="115" customFormat="1" x14ac:dyDescent="0.25">
      <c r="A22" s="116" t="s">
        <v>109</v>
      </c>
    </row>
    <row r="23" spans="1:1" ht="30" x14ac:dyDescent="0.25">
      <c r="A23" s="4" t="s">
        <v>111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100" workbookViewId="0">
      <pane xSplit="1" ySplit="6" topLeftCell="B7" activePane="bottomRight" state="frozen"/>
      <selection pane="topRight" activeCell="B1" sqref="B1"/>
      <selection pane="bottomLeft" activeCell="A7" sqref="A7"/>
      <selection pane="bottomRight" activeCell="A7" sqref="A7"/>
    </sheetView>
  </sheetViews>
  <sheetFormatPr defaultRowHeight="15.75" x14ac:dyDescent="0.25"/>
  <cols>
    <col min="1" max="1" width="33.85546875" style="26" customWidth="1"/>
    <col min="2" max="2" width="20" style="24" customWidth="1"/>
    <col min="3" max="3" width="24.7109375" style="24" customWidth="1"/>
    <col min="4" max="4" width="18.28515625" style="24" bestFit="1" customWidth="1"/>
    <col min="5" max="5" width="18.140625" style="24" bestFit="1" customWidth="1"/>
    <col min="6" max="6" width="18.140625" style="24" customWidth="1"/>
    <col min="7" max="7" width="27.28515625" style="54" bestFit="1" customWidth="1"/>
    <col min="8" max="8" width="37.140625" style="24" bestFit="1" customWidth="1"/>
    <col min="9" max="9" width="35.42578125" style="24" bestFit="1" customWidth="1"/>
    <col min="10" max="10" width="23" style="24" customWidth="1"/>
    <col min="11" max="11" width="28.5703125" style="24" customWidth="1"/>
    <col min="12" max="12" width="27.42578125" style="24" bestFit="1" customWidth="1"/>
    <col min="13" max="13" width="35.140625" style="24" customWidth="1"/>
    <col min="14" max="14" width="24.5703125" style="24" bestFit="1" customWidth="1"/>
    <col min="15" max="15" width="28.28515625" style="24" bestFit="1" customWidth="1"/>
    <col min="16" max="16" width="24.85546875" style="24" bestFit="1" customWidth="1"/>
    <col min="17" max="17" width="28.5703125" style="24" bestFit="1" customWidth="1"/>
    <col min="18" max="16384" width="9.140625" style="24"/>
  </cols>
  <sheetData>
    <row r="1" spans="1:17" s="28" customFormat="1" x14ac:dyDescent="0.25">
      <c r="A1" s="144" t="s">
        <v>129</v>
      </c>
      <c r="B1" s="26"/>
      <c r="C1" s="100"/>
      <c r="D1" s="26"/>
      <c r="E1" s="26"/>
      <c r="F1" s="26"/>
      <c r="G1" s="26"/>
      <c r="H1" s="26"/>
      <c r="I1" s="26"/>
      <c r="K1" s="26"/>
      <c r="L1" s="26"/>
    </row>
    <row r="2" spans="1:17" s="28" customFormat="1" ht="16.5" thickBot="1" x14ac:dyDescent="0.3">
      <c r="A2" s="145"/>
      <c r="B2" s="38"/>
      <c r="C2" s="26"/>
      <c r="D2" s="26"/>
      <c r="E2" s="26"/>
      <c r="F2" s="26"/>
      <c r="G2" s="26"/>
      <c r="H2" s="26"/>
      <c r="I2" s="26"/>
      <c r="K2" s="26"/>
      <c r="L2" s="26"/>
    </row>
    <row r="3" spans="1:17" ht="32.25" customHeight="1" thickBot="1" x14ac:dyDescent="0.3">
      <c r="A3" s="39" t="s">
        <v>79</v>
      </c>
      <c r="B3" s="146"/>
      <c r="C3" s="146"/>
      <c r="D3" s="138"/>
      <c r="E3" s="140"/>
      <c r="F3" s="118"/>
      <c r="G3" s="138" t="s">
        <v>83</v>
      </c>
      <c r="H3" s="139"/>
      <c r="I3" s="139"/>
      <c r="J3" s="139"/>
      <c r="K3" s="138" t="s">
        <v>92</v>
      </c>
      <c r="L3" s="150"/>
      <c r="M3" s="138" t="s">
        <v>54</v>
      </c>
      <c r="N3" s="139"/>
      <c r="O3" s="139"/>
      <c r="P3" s="139"/>
      <c r="Q3" s="140"/>
    </row>
    <row r="4" spans="1:17" ht="16.5" customHeight="1" thickBot="1" x14ac:dyDescent="0.3">
      <c r="A4" s="40"/>
      <c r="B4" s="147" t="s">
        <v>26</v>
      </c>
      <c r="C4" s="147"/>
      <c r="D4" s="148" t="s">
        <v>71</v>
      </c>
      <c r="E4" s="149"/>
      <c r="F4" s="124" t="s">
        <v>128</v>
      </c>
      <c r="G4" s="92"/>
      <c r="H4" s="142"/>
      <c r="I4" s="142"/>
      <c r="J4" s="142"/>
      <c r="K4" s="89"/>
      <c r="L4" s="109"/>
      <c r="M4" s="141" t="s">
        <v>93</v>
      </c>
      <c r="N4" s="142"/>
      <c r="O4" s="142"/>
      <c r="P4" s="142"/>
      <c r="Q4" s="143"/>
    </row>
    <row r="5" spans="1:17" x14ac:dyDescent="0.25">
      <c r="A5" s="41" t="s">
        <v>39</v>
      </c>
      <c r="B5" s="42">
        <v>1</v>
      </c>
      <c r="C5" s="43">
        <v>2</v>
      </c>
      <c r="D5" s="42" t="s">
        <v>118</v>
      </c>
      <c r="E5" s="43" t="s">
        <v>119</v>
      </c>
      <c r="F5" s="123" t="s">
        <v>126</v>
      </c>
      <c r="G5" s="97">
        <v>4</v>
      </c>
      <c r="H5" s="98">
        <v>5</v>
      </c>
      <c r="I5" s="44">
        <v>6</v>
      </c>
      <c r="J5" s="44">
        <v>7</v>
      </c>
      <c r="K5" s="94" t="s">
        <v>120</v>
      </c>
      <c r="L5" s="95" t="s">
        <v>121</v>
      </c>
      <c r="M5" s="53" t="s">
        <v>97</v>
      </c>
      <c r="N5" s="65" t="s">
        <v>98</v>
      </c>
      <c r="O5" s="65" t="s">
        <v>122</v>
      </c>
      <c r="P5" s="66" t="s">
        <v>123</v>
      </c>
      <c r="Q5" s="66" t="s">
        <v>124</v>
      </c>
    </row>
    <row r="6" spans="1:17" s="73" customFormat="1" ht="126" x14ac:dyDescent="0.25">
      <c r="A6" s="71"/>
      <c r="B6" s="72" t="s">
        <v>55</v>
      </c>
      <c r="C6" s="72" t="s">
        <v>27</v>
      </c>
      <c r="D6" s="72" t="s">
        <v>28</v>
      </c>
      <c r="E6" s="72" t="s">
        <v>29</v>
      </c>
      <c r="F6" s="72" t="s">
        <v>127</v>
      </c>
      <c r="G6" s="90" t="s">
        <v>103</v>
      </c>
      <c r="H6" s="90" t="s">
        <v>114</v>
      </c>
      <c r="I6" s="110" t="s">
        <v>116</v>
      </c>
      <c r="J6" s="90" t="s">
        <v>115</v>
      </c>
      <c r="K6" s="96" t="s">
        <v>117</v>
      </c>
      <c r="L6" s="101" t="s">
        <v>136</v>
      </c>
      <c r="M6" s="91" t="s">
        <v>99</v>
      </c>
      <c r="N6" s="93" t="s">
        <v>135</v>
      </c>
      <c r="O6" s="93" t="s">
        <v>100</v>
      </c>
      <c r="P6" s="64" t="s">
        <v>101</v>
      </c>
      <c r="Q6" s="91" t="s">
        <v>102</v>
      </c>
    </row>
    <row r="7" spans="1:17" ht="31.5" x14ac:dyDescent="0.25">
      <c r="A7" s="36"/>
      <c r="B7" s="31"/>
      <c r="C7" s="31"/>
      <c r="D7" s="56" t="s">
        <v>72</v>
      </c>
      <c r="E7" s="56" t="s">
        <v>30</v>
      </c>
      <c r="F7" s="56" t="s">
        <v>30</v>
      </c>
      <c r="G7" s="57"/>
      <c r="H7" s="31"/>
      <c r="I7" s="31"/>
      <c r="J7" s="31"/>
      <c r="K7" s="31"/>
      <c r="L7" s="31"/>
      <c r="M7" s="31"/>
      <c r="N7" s="31"/>
      <c r="O7" s="31"/>
      <c r="P7" s="31"/>
      <c r="Q7" s="31"/>
    </row>
    <row r="8" spans="1:17" x14ac:dyDescent="0.25">
      <c r="A8" s="37" t="s">
        <v>12</v>
      </c>
      <c r="B8" s="27"/>
      <c r="D8" s="87"/>
      <c r="E8" s="88"/>
      <c r="F8" s="88"/>
      <c r="G8" s="99"/>
      <c r="H8" s="79"/>
      <c r="I8" s="79"/>
      <c r="J8" s="79"/>
      <c r="K8" s="120"/>
      <c r="L8" s="121" t="b">
        <f>(IF(K8="Yes","",IF(K8="No","N/A")))</f>
        <v>0</v>
      </c>
      <c r="M8" s="79"/>
      <c r="N8" s="79"/>
      <c r="O8" s="79"/>
      <c r="P8" s="79"/>
      <c r="Q8" s="79"/>
    </row>
    <row r="9" spans="1:17" x14ac:dyDescent="0.25">
      <c r="A9" s="37" t="s">
        <v>13</v>
      </c>
      <c r="B9" s="27"/>
      <c r="D9" s="87"/>
      <c r="E9" s="88"/>
      <c r="F9" s="88"/>
      <c r="G9" s="99"/>
      <c r="H9" s="79"/>
      <c r="I9" s="79"/>
      <c r="J9" s="79"/>
      <c r="K9" s="120"/>
      <c r="L9" s="121" t="b">
        <f t="shared" ref="L9:L17" si="0">(IF(K9="Yes","",IF(K9="No","N/A")))</f>
        <v>0</v>
      </c>
      <c r="M9" s="79"/>
      <c r="N9" s="79"/>
      <c r="O9" s="79"/>
      <c r="P9" s="79"/>
      <c r="Q9" s="79"/>
    </row>
    <row r="10" spans="1:17" x14ac:dyDescent="0.25">
      <c r="A10" s="37" t="s">
        <v>14</v>
      </c>
      <c r="B10" s="27"/>
      <c r="D10" s="87"/>
      <c r="E10" s="88"/>
      <c r="F10" s="88"/>
      <c r="G10" s="99"/>
      <c r="H10" s="79"/>
      <c r="I10" s="79"/>
      <c r="J10" s="79"/>
      <c r="K10" s="120"/>
      <c r="L10" s="121" t="b">
        <f t="shared" si="0"/>
        <v>0</v>
      </c>
      <c r="M10" s="79"/>
      <c r="N10" s="79"/>
      <c r="O10" s="79"/>
      <c r="P10" s="79"/>
      <c r="Q10" s="79"/>
    </row>
    <row r="11" spans="1:17" x14ac:dyDescent="0.25">
      <c r="A11" s="37" t="s">
        <v>15</v>
      </c>
      <c r="B11" s="27"/>
      <c r="D11" s="87"/>
      <c r="E11" s="88"/>
      <c r="F11" s="88"/>
      <c r="G11" s="99"/>
      <c r="H11" s="79"/>
      <c r="I11" s="79"/>
      <c r="J11" s="79"/>
      <c r="K11" s="120"/>
      <c r="L11" s="121" t="b">
        <f t="shared" si="0"/>
        <v>0</v>
      </c>
      <c r="M11" s="79"/>
      <c r="N11" s="79"/>
      <c r="O11" s="79"/>
      <c r="P11" s="79"/>
      <c r="Q11" s="79"/>
    </row>
    <row r="12" spans="1:17" x14ac:dyDescent="0.25">
      <c r="A12" s="37" t="s">
        <v>16</v>
      </c>
      <c r="B12" s="27"/>
      <c r="D12" s="87"/>
      <c r="E12" s="88"/>
      <c r="F12" s="88"/>
      <c r="G12" s="99"/>
      <c r="H12" s="79"/>
      <c r="I12" s="79"/>
      <c r="J12" s="79"/>
      <c r="K12" s="120"/>
      <c r="L12" s="121" t="b">
        <f t="shared" si="0"/>
        <v>0</v>
      </c>
      <c r="M12" s="79"/>
      <c r="N12" s="79"/>
      <c r="O12" s="79"/>
      <c r="P12" s="79"/>
      <c r="Q12" s="79"/>
    </row>
    <row r="13" spans="1:17" x14ac:dyDescent="0.25">
      <c r="A13" s="37" t="s">
        <v>17</v>
      </c>
      <c r="B13" s="27"/>
      <c r="D13" s="87"/>
      <c r="E13" s="88"/>
      <c r="F13" s="88"/>
      <c r="G13" s="99"/>
      <c r="H13" s="79"/>
      <c r="I13" s="79"/>
      <c r="J13" s="79"/>
      <c r="K13" s="120"/>
      <c r="L13" s="121" t="b">
        <f t="shared" si="0"/>
        <v>0</v>
      </c>
      <c r="M13" s="79"/>
      <c r="N13" s="79"/>
      <c r="O13" s="79"/>
      <c r="P13" s="79"/>
      <c r="Q13" s="79"/>
    </row>
    <row r="14" spans="1:17" x14ac:dyDescent="0.25">
      <c r="A14" s="37" t="s">
        <v>18</v>
      </c>
      <c r="B14" s="27"/>
      <c r="D14" s="87"/>
      <c r="E14" s="88"/>
      <c r="F14" s="88"/>
      <c r="G14" s="99"/>
      <c r="H14" s="79"/>
      <c r="I14" s="79"/>
      <c r="J14" s="79"/>
      <c r="K14" s="120"/>
      <c r="L14" s="121" t="b">
        <f t="shared" si="0"/>
        <v>0</v>
      </c>
      <c r="M14" s="79"/>
      <c r="N14" s="79"/>
      <c r="O14" s="79"/>
      <c r="P14" s="79"/>
      <c r="Q14" s="79"/>
    </row>
    <row r="15" spans="1:17" x14ac:dyDescent="0.25">
      <c r="A15" s="37" t="s">
        <v>19</v>
      </c>
      <c r="B15" s="27"/>
      <c r="D15" s="87"/>
      <c r="E15" s="88"/>
      <c r="F15" s="88"/>
      <c r="G15" s="99"/>
      <c r="H15" s="79"/>
      <c r="I15" s="79"/>
      <c r="J15" s="79"/>
      <c r="K15" s="120"/>
      <c r="L15" s="121" t="b">
        <f t="shared" si="0"/>
        <v>0</v>
      </c>
      <c r="M15" s="79"/>
      <c r="N15" s="79"/>
      <c r="O15" s="79"/>
      <c r="P15" s="79"/>
      <c r="Q15" s="79"/>
    </row>
    <row r="16" spans="1:17" x14ac:dyDescent="0.25">
      <c r="A16" s="37" t="s">
        <v>20</v>
      </c>
      <c r="B16" s="27"/>
      <c r="D16" s="87"/>
      <c r="E16" s="88"/>
      <c r="F16" s="88"/>
      <c r="G16" s="99"/>
      <c r="H16" s="79"/>
      <c r="I16" s="79"/>
      <c r="J16" s="79"/>
      <c r="K16" s="120"/>
      <c r="L16" s="121" t="b">
        <f t="shared" si="0"/>
        <v>0</v>
      </c>
      <c r="M16" s="79"/>
      <c r="N16" s="79"/>
      <c r="O16" s="79"/>
      <c r="P16" s="79"/>
      <c r="Q16" s="79"/>
    </row>
    <row r="17" spans="1:17" ht="94.5" x14ac:dyDescent="0.25">
      <c r="A17" s="25" t="s">
        <v>53</v>
      </c>
      <c r="B17" s="27"/>
      <c r="D17" s="87"/>
      <c r="E17" s="88"/>
      <c r="F17" s="88"/>
      <c r="G17" s="99"/>
      <c r="H17" s="79"/>
      <c r="I17" s="79"/>
      <c r="J17" s="79"/>
      <c r="K17" s="120"/>
      <c r="L17" s="121" t="b">
        <f t="shared" si="0"/>
        <v>0</v>
      </c>
      <c r="M17" s="79"/>
      <c r="N17" s="79"/>
      <c r="O17" s="79"/>
      <c r="P17" s="79"/>
      <c r="Q17" s="79"/>
    </row>
    <row r="18" spans="1:17" s="27" customFormat="1" x14ac:dyDescent="0.25">
      <c r="A18" s="45"/>
      <c r="G18" s="55"/>
    </row>
    <row r="19" spans="1:17" s="63" customFormat="1" x14ac:dyDescent="0.25">
      <c r="A19" s="46" t="s">
        <v>21</v>
      </c>
      <c r="B19" s="61"/>
      <c r="C19" s="61"/>
      <c r="D19" s="62"/>
      <c r="E19" s="62"/>
      <c r="F19" s="62"/>
      <c r="G19" s="75">
        <f t="shared" ref="G19:L19" si="1">COUNTIF(G8:G17,"Yes")</f>
        <v>0</v>
      </c>
      <c r="H19" s="74">
        <f t="shared" si="1"/>
        <v>0</v>
      </c>
      <c r="I19" s="74">
        <f t="shared" si="1"/>
        <v>0</v>
      </c>
      <c r="J19" s="74">
        <f t="shared" si="1"/>
        <v>0</v>
      </c>
      <c r="K19" s="119">
        <f t="shared" si="1"/>
        <v>0</v>
      </c>
      <c r="L19" s="74">
        <f t="shared" si="1"/>
        <v>0</v>
      </c>
      <c r="M19" s="74">
        <f t="shared" ref="M19:N19" si="2">COUNTIF(M8:M17,"Yes")</f>
        <v>0</v>
      </c>
      <c r="N19" s="74">
        <f t="shared" si="2"/>
        <v>0</v>
      </c>
      <c r="O19" s="74">
        <f>COUNTIF(O8:O17,"Yes")</f>
        <v>0</v>
      </c>
      <c r="P19" s="74">
        <f>COUNTIF(P8:P17,"Yes")</f>
        <v>0</v>
      </c>
      <c r="Q19" s="74">
        <f>COUNTIF(Q8:Q17,"Yes")</f>
        <v>0</v>
      </c>
    </row>
    <row r="20" spans="1:17" s="29" customFormat="1" x14ac:dyDescent="0.25">
      <c r="A20" s="49" t="s">
        <v>22</v>
      </c>
      <c r="B20" s="47"/>
      <c r="C20" s="47"/>
      <c r="D20" s="50"/>
      <c r="E20" s="50"/>
      <c r="F20" s="50"/>
      <c r="G20" s="78" t="str">
        <f t="shared" ref="G20:L20" si="3">IF(ISERROR(G19/G23),"%",G19/G23*100)</f>
        <v>%</v>
      </c>
      <c r="H20" s="76" t="str">
        <f t="shared" si="3"/>
        <v>%</v>
      </c>
      <c r="I20" s="76" t="str">
        <f t="shared" si="3"/>
        <v>%</v>
      </c>
      <c r="J20" s="76" t="str">
        <f t="shared" si="3"/>
        <v>%</v>
      </c>
      <c r="K20" s="77" t="str">
        <f t="shared" si="3"/>
        <v>%</v>
      </c>
      <c r="L20" s="76" t="str">
        <f t="shared" si="3"/>
        <v>%</v>
      </c>
      <c r="M20" s="76" t="str">
        <f t="shared" ref="M20:N20" si="4">IF(ISERROR(M19/M23),"%",M19/M23*100)</f>
        <v>%</v>
      </c>
      <c r="N20" s="76" t="str">
        <f t="shared" si="4"/>
        <v>%</v>
      </c>
      <c r="O20" s="76" t="str">
        <f>IF(ISERROR(O19/O23),"%",O19/O23*100)</f>
        <v>%</v>
      </c>
      <c r="P20" s="76" t="str">
        <f>IF(ISERROR(P19/P23),"%",P19/P23*100)</f>
        <v>%</v>
      </c>
      <c r="Q20" s="76" t="str">
        <f>IF(ISERROR(Q19/Q23),"%",Q19/Q23*100)</f>
        <v>%</v>
      </c>
    </row>
    <row r="21" spans="1:17" s="63" customFormat="1" x14ac:dyDescent="0.25">
      <c r="A21" s="46" t="s">
        <v>23</v>
      </c>
      <c r="B21" s="61"/>
      <c r="C21" s="61"/>
      <c r="D21" s="62"/>
      <c r="E21" s="62"/>
      <c r="F21" s="62"/>
      <c r="G21" s="75">
        <f t="shared" ref="G21:L21" si="5">COUNTIF(G8:G17,"No")</f>
        <v>0</v>
      </c>
      <c r="H21" s="74">
        <f t="shared" si="5"/>
        <v>0</v>
      </c>
      <c r="I21" s="74">
        <f t="shared" si="5"/>
        <v>0</v>
      </c>
      <c r="J21" s="74">
        <f t="shared" si="5"/>
        <v>0</v>
      </c>
      <c r="K21" s="119">
        <f t="shared" si="5"/>
        <v>0</v>
      </c>
      <c r="L21" s="74">
        <f t="shared" si="5"/>
        <v>0</v>
      </c>
      <c r="M21" s="74">
        <f t="shared" ref="M21:N21" si="6">COUNTIF(M8:M17,"No")</f>
        <v>0</v>
      </c>
      <c r="N21" s="74">
        <f t="shared" si="6"/>
        <v>0</v>
      </c>
      <c r="O21" s="74">
        <f>COUNTIF(O8:O17,"No")</f>
        <v>0</v>
      </c>
      <c r="P21" s="74">
        <f>COUNTIF(P8:P17,"No")</f>
        <v>0</v>
      </c>
      <c r="Q21" s="74">
        <f>COUNTIF(Q8:Q17,"No")</f>
        <v>0</v>
      </c>
    </row>
    <row r="22" spans="1:17" s="29" customFormat="1" x14ac:dyDescent="0.25">
      <c r="A22" s="49" t="s">
        <v>24</v>
      </c>
      <c r="B22" s="47"/>
      <c r="C22" s="47"/>
      <c r="D22" s="50"/>
      <c r="E22" s="50"/>
      <c r="F22" s="50"/>
      <c r="G22" s="78" t="str">
        <f t="shared" ref="G22:L22" si="7">IF(ISERROR(G21/G23),"%",G21/G23*100)</f>
        <v>%</v>
      </c>
      <c r="H22" s="76" t="str">
        <f t="shared" si="7"/>
        <v>%</v>
      </c>
      <c r="I22" s="76" t="str">
        <f t="shared" si="7"/>
        <v>%</v>
      </c>
      <c r="J22" s="76" t="str">
        <f t="shared" si="7"/>
        <v>%</v>
      </c>
      <c r="K22" s="77" t="str">
        <f t="shared" si="7"/>
        <v>%</v>
      </c>
      <c r="L22" s="76" t="str">
        <f t="shared" si="7"/>
        <v>%</v>
      </c>
      <c r="M22" s="76" t="str">
        <f t="shared" ref="M22:N22" si="8">IF(ISERROR(M21/M23),"%",M21/M23*100)</f>
        <v>%</v>
      </c>
      <c r="N22" s="76" t="str">
        <f t="shared" si="8"/>
        <v>%</v>
      </c>
      <c r="O22" s="76" t="str">
        <f>IF(ISERROR(O21/O23),"%",O21/O23*100)</f>
        <v>%</v>
      </c>
      <c r="P22" s="76" t="str">
        <f>IF(ISERROR(P21/P23),"%",P21/P23*100)</f>
        <v>%</v>
      </c>
      <c r="Q22" s="76" t="str">
        <f>IF(ISERROR(Q21/Q23),"%",Q21/Q23*100)</f>
        <v>%</v>
      </c>
    </row>
    <row r="23" spans="1:17" s="63" customFormat="1" x14ac:dyDescent="0.25">
      <c r="A23" s="46" t="s">
        <v>25</v>
      </c>
      <c r="B23" s="61"/>
      <c r="C23" s="61"/>
      <c r="D23" s="62"/>
      <c r="E23" s="62"/>
      <c r="F23" s="62"/>
      <c r="G23" s="75">
        <f t="shared" ref="G23:L23" si="9">SUM(G19+G21)</f>
        <v>0</v>
      </c>
      <c r="H23" s="74">
        <f t="shared" si="9"/>
        <v>0</v>
      </c>
      <c r="I23" s="74">
        <f t="shared" si="9"/>
        <v>0</v>
      </c>
      <c r="J23" s="74">
        <f t="shared" si="9"/>
        <v>0</v>
      </c>
      <c r="K23" s="119">
        <f t="shared" si="9"/>
        <v>0</v>
      </c>
      <c r="L23" s="74">
        <f t="shared" si="9"/>
        <v>0</v>
      </c>
      <c r="M23" s="74">
        <f t="shared" ref="M23:N23" si="10">SUM(M19+M21)</f>
        <v>0</v>
      </c>
      <c r="N23" s="74">
        <f t="shared" si="10"/>
        <v>0</v>
      </c>
      <c r="O23" s="74">
        <f>SUM(O19+O21)</f>
        <v>0</v>
      </c>
      <c r="P23" s="74">
        <f>SUM(P19+P21)</f>
        <v>0</v>
      </c>
      <c r="Q23" s="74">
        <f>SUM(Q19+Q21)</f>
        <v>0</v>
      </c>
    </row>
    <row r="24" spans="1:17" s="28" customFormat="1" ht="31.5" x14ac:dyDescent="0.25">
      <c r="A24" s="49" t="s">
        <v>81</v>
      </c>
      <c r="B24" s="47"/>
      <c r="C24" s="47"/>
      <c r="D24" s="48"/>
      <c r="E24" s="48"/>
      <c r="F24" s="48"/>
      <c r="G24" s="81">
        <f t="shared" ref="G24:L24" si="11">G28</f>
        <v>10</v>
      </c>
      <c r="H24" s="79">
        <f t="shared" si="11"/>
        <v>10</v>
      </c>
      <c r="I24" s="79">
        <f t="shared" si="11"/>
        <v>10</v>
      </c>
      <c r="J24" s="79">
        <f t="shared" si="11"/>
        <v>10</v>
      </c>
      <c r="K24" s="80">
        <f t="shared" si="11"/>
        <v>10</v>
      </c>
      <c r="L24" s="79">
        <f t="shared" si="11"/>
        <v>0</v>
      </c>
      <c r="M24" s="79">
        <f t="shared" ref="M24:N24" si="12">M28</f>
        <v>10</v>
      </c>
      <c r="N24" s="79">
        <f t="shared" si="12"/>
        <v>10</v>
      </c>
      <c r="O24" s="79">
        <f>O28</f>
        <v>10</v>
      </c>
      <c r="P24" s="79">
        <f>P28</f>
        <v>10</v>
      </c>
      <c r="Q24" s="79">
        <f>Q28</f>
        <v>10</v>
      </c>
    </row>
    <row r="25" spans="1:17" s="28" customFormat="1" x14ac:dyDescent="0.25">
      <c r="A25" s="49" t="s">
        <v>33</v>
      </c>
      <c r="B25" s="47"/>
      <c r="C25" s="47"/>
      <c r="D25" s="48"/>
      <c r="E25" s="48"/>
      <c r="F25" s="48"/>
      <c r="G25" s="81">
        <f>COUNTIF(G8:G17,"N/A")</f>
        <v>0</v>
      </c>
      <c r="H25" s="79">
        <f>COUNTIF(H8:H17,"N/A")</f>
        <v>0</v>
      </c>
      <c r="I25" s="79">
        <f>COUNTIF(I8:I17,"N/A – was admitted under care of usual LTV team")</f>
        <v>0</v>
      </c>
      <c r="J25" s="79">
        <f>COUNTIF(J8:J17,"N/A")</f>
        <v>0</v>
      </c>
      <c r="K25" s="80">
        <f>COUNTIF(K8:K17,"N/A")</f>
        <v>0</v>
      </c>
      <c r="L25" s="79">
        <f t="shared" ref="L25" si="13">COUNTIF(L8:L17,"N/A")</f>
        <v>0</v>
      </c>
      <c r="M25" s="79">
        <f>COUNTIF(M8:M17,"N/A")</f>
        <v>0</v>
      </c>
      <c r="N25" s="79">
        <f>COUNTIF(N8:N17,"N/A")</f>
        <v>0</v>
      </c>
      <c r="O25" s="79">
        <f>COUNTIF(O8:O17,"Not applicable")</f>
        <v>0</v>
      </c>
      <c r="P25" s="79">
        <f>COUNTIF(P8:P17,"N/A")</f>
        <v>0</v>
      </c>
      <c r="Q25" s="79">
        <f>COUNTIF(Q8:Q17,"N/A")</f>
        <v>0</v>
      </c>
    </row>
    <row r="26" spans="1:17" s="63" customFormat="1" ht="31.5" x14ac:dyDescent="0.25">
      <c r="A26" s="46" t="s">
        <v>38</v>
      </c>
      <c r="B26" s="61"/>
      <c r="C26" s="61"/>
      <c r="D26" s="62"/>
      <c r="E26" s="62"/>
      <c r="F26" s="62"/>
      <c r="G26" s="75">
        <f t="shared" ref="G26:L26" si="14">G19+G21+G24+G25</f>
        <v>10</v>
      </c>
      <c r="H26" s="74">
        <f t="shared" si="14"/>
        <v>10</v>
      </c>
      <c r="I26" s="74">
        <f t="shared" si="14"/>
        <v>10</v>
      </c>
      <c r="J26" s="74">
        <f t="shared" si="14"/>
        <v>10</v>
      </c>
      <c r="K26" s="119">
        <f t="shared" si="14"/>
        <v>10</v>
      </c>
      <c r="L26" s="74">
        <f t="shared" si="14"/>
        <v>0</v>
      </c>
      <c r="M26" s="74">
        <f t="shared" ref="M26:N26" si="15">M19+M21+M24+M25</f>
        <v>10</v>
      </c>
      <c r="N26" s="74">
        <f t="shared" si="15"/>
        <v>10</v>
      </c>
      <c r="O26" s="74">
        <f>O19+O21+O24+O25</f>
        <v>10</v>
      </c>
      <c r="P26" s="74">
        <f>P19+P21+P24+P25</f>
        <v>10</v>
      </c>
      <c r="Q26" s="74">
        <f>Q19+Q21+Q24+Q25</f>
        <v>10</v>
      </c>
    </row>
    <row r="27" spans="1:17" s="30" customFormat="1" x14ac:dyDescent="0.25">
      <c r="B27" s="51"/>
      <c r="C27" s="51"/>
      <c r="G27" s="80"/>
      <c r="H27" s="80"/>
      <c r="I27" s="80"/>
      <c r="J27" s="80"/>
      <c r="K27" s="80"/>
      <c r="L27" s="80"/>
      <c r="M27" s="80"/>
      <c r="N27" s="80"/>
      <c r="O27" s="80"/>
      <c r="P27" s="80"/>
      <c r="Q27" s="80"/>
    </row>
    <row r="28" spans="1:17" s="164" customFormat="1" x14ac:dyDescent="0.25">
      <c r="A28" s="164" t="s">
        <v>82</v>
      </c>
      <c r="B28" s="165"/>
      <c r="C28" s="165"/>
      <c r="G28" s="166">
        <f t="shared" ref="G28:L28" si="16">COUNTIF(G8:G17,"")</f>
        <v>10</v>
      </c>
      <c r="H28" s="166">
        <f t="shared" si="16"/>
        <v>10</v>
      </c>
      <c r="I28" s="166">
        <f t="shared" si="16"/>
        <v>10</v>
      </c>
      <c r="J28" s="166">
        <f t="shared" si="16"/>
        <v>10</v>
      </c>
      <c r="K28" s="166">
        <f t="shared" si="16"/>
        <v>10</v>
      </c>
      <c r="L28" s="166">
        <f t="shared" si="16"/>
        <v>0</v>
      </c>
      <c r="M28" s="166">
        <f t="shared" ref="M28:N28" si="17">COUNTIF(M8:M17,"")</f>
        <v>10</v>
      </c>
      <c r="N28" s="166">
        <f t="shared" si="17"/>
        <v>10</v>
      </c>
      <c r="O28" s="166">
        <f>COUNTIF(O8:O17,"")</f>
        <v>10</v>
      </c>
      <c r="P28" s="166">
        <f>COUNTIF(P8:P17,"")</f>
        <v>10</v>
      </c>
      <c r="Q28" s="166">
        <f>COUNTIF(Q8:Q17,"")</f>
        <v>10</v>
      </c>
    </row>
    <row r="29" spans="1:17" s="167" customFormat="1" ht="47.25" x14ac:dyDescent="0.25">
      <c r="A29" s="167" t="s">
        <v>52</v>
      </c>
      <c r="B29" s="165"/>
      <c r="C29" s="165"/>
      <c r="G29" s="168" t="str">
        <f>IF(G24=G26,"No data",IF(G25=G26,"N/A",IF(G24+G25=G26,"N/A",G20)))</f>
        <v>No data</v>
      </c>
      <c r="H29" s="168" t="str">
        <f>IF(H24=H26,"No data",IF(H25=H26,"N/A",IF(H24+H25=H26,"N/A",H20)))</f>
        <v>No data</v>
      </c>
      <c r="I29" s="168" t="str">
        <f>IF(I24=I26,"No data",IF(I25=I26,"N/A - was admitted under care of usual LTV team",IF(I24+I25=I26,"N/A - was admitted under care of usual LTV team",I20)))</f>
        <v>No data</v>
      </c>
      <c r="J29" s="168" t="str">
        <f>IF(J24=J26,"No data",IF(J25=J26,"N/A",IF(J24+J25=J26,"N/A",J20)))</f>
        <v>No data</v>
      </c>
      <c r="K29" s="168" t="str">
        <f>IF(K24=K26,"No data",IF(K25=K26,"N/A",IF(K24+K25=K26,"N/A",K20)))</f>
        <v>No data</v>
      </c>
      <c r="L29" s="168" t="str">
        <f>IF(L24=L26,"No data",IF(L25=L26,"N/A",IF(L24+L25=L26,"N/A",L20)))</f>
        <v>No data</v>
      </c>
      <c r="M29" s="168" t="str">
        <f t="shared" ref="M29:N29" si="18">IF(M24=M26,"No data",IF(M25=M26,"N/A",IF(M24+M25=M26,"N/A",M20)))</f>
        <v>No data</v>
      </c>
      <c r="N29" s="168" t="str">
        <f t="shared" si="18"/>
        <v>No data</v>
      </c>
      <c r="O29" s="168" t="str">
        <f>IF(O24=O26,"No data",IF(O25=O26,"Not applicable",IF(O24+O25=O26,"Not applicable",O20)))</f>
        <v>No data</v>
      </c>
      <c r="P29" s="168" t="str">
        <f>IF(P24=P26,"No data",IF(P25=P26,"N/A",IF(P24+P25=P26,"N/A",P20)))</f>
        <v>No data</v>
      </c>
      <c r="Q29" s="168" t="str">
        <f>IF(Q24=Q26,"No data",IF(Q25=Q26,"N/A",IF(Q24+Q25=Q26,"N/A",Q20)))</f>
        <v>No data</v>
      </c>
    </row>
    <row r="30" spans="1:17" s="170" customFormat="1" x14ac:dyDescent="0.25">
      <c r="A30" s="169"/>
    </row>
    <row r="31" spans="1:17" s="170" customFormat="1" x14ac:dyDescent="0.25">
      <c r="A31" s="169"/>
    </row>
    <row r="32" spans="1:17" x14ac:dyDescent="0.25">
      <c r="A32" s="52"/>
      <c r="G32" s="24"/>
    </row>
    <row r="33" spans="1:7" x14ac:dyDescent="0.25">
      <c r="A33" s="52"/>
      <c r="G33" s="24"/>
    </row>
    <row r="34" spans="1:7" x14ac:dyDescent="0.25">
      <c r="A34" s="52"/>
      <c r="G34" s="24"/>
    </row>
    <row r="35" spans="1:7" x14ac:dyDescent="0.25">
      <c r="A35" s="52"/>
      <c r="G35" s="24"/>
    </row>
    <row r="36" spans="1:7" x14ac:dyDescent="0.25">
      <c r="A36" s="52"/>
      <c r="G36" s="24"/>
    </row>
    <row r="37" spans="1:7" x14ac:dyDescent="0.25">
      <c r="A37" s="52"/>
      <c r="G37" s="24"/>
    </row>
    <row r="38" spans="1:7" x14ac:dyDescent="0.25">
      <c r="A38" s="52"/>
      <c r="G38" s="24"/>
    </row>
    <row r="39" spans="1:7" x14ac:dyDescent="0.25">
      <c r="A39" s="52"/>
      <c r="G39" s="24"/>
    </row>
    <row r="40" spans="1:7" x14ac:dyDescent="0.25">
      <c r="A40" s="52"/>
      <c r="G40" s="24"/>
    </row>
    <row r="41" spans="1:7" x14ac:dyDescent="0.25">
      <c r="A41" s="52"/>
      <c r="G41" s="24"/>
    </row>
    <row r="42" spans="1:7" x14ac:dyDescent="0.25">
      <c r="A42" s="52"/>
      <c r="G42" s="24"/>
    </row>
    <row r="43" spans="1:7" x14ac:dyDescent="0.25">
      <c r="A43" s="52"/>
      <c r="G43" s="24"/>
    </row>
    <row r="44" spans="1:7" x14ac:dyDescent="0.25">
      <c r="A44" s="52"/>
      <c r="G44" s="24"/>
    </row>
    <row r="45" spans="1:7" x14ac:dyDescent="0.25">
      <c r="A45" s="52"/>
      <c r="G45" s="24"/>
    </row>
    <row r="46" spans="1:7" x14ac:dyDescent="0.25">
      <c r="A46" s="52"/>
      <c r="G46" s="24"/>
    </row>
    <row r="47" spans="1:7" x14ac:dyDescent="0.25">
      <c r="A47" s="52"/>
    </row>
  </sheetData>
  <mergeCells count="10">
    <mergeCell ref="M3:Q3"/>
    <mergeCell ref="M4:Q4"/>
    <mergeCell ref="A1:A2"/>
    <mergeCell ref="B3:C3"/>
    <mergeCell ref="B4:C4"/>
    <mergeCell ref="D3:E3"/>
    <mergeCell ref="D4:E4"/>
    <mergeCell ref="G3:J3"/>
    <mergeCell ref="H4:J4"/>
    <mergeCell ref="K3:L3"/>
  </mergeCells>
  <conditionalFormatting sqref="L18">
    <cfRule type="containsText" dxfId="16" priority="16" operator="containsText" text="no">
      <formula>NOT(ISERROR(SEARCH("no",L18)))</formula>
    </cfRule>
  </conditionalFormatting>
  <conditionalFormatting sqref="G8:G17">
    <cfRule type="expression" dxfId="15" priority="15">
      <formula>(G8:G17="No")</formula>
    </cfRule>
  </conditionalFormatting>
  <conditionalFormatting sqref="H8:H17">
    <cfRule type="expression" dxfId="14" priority="13">
      <formula>(H8:H17="No")</formula>
    </cfRule>
  </conditionalFormatting>
  <conditionalFormatting sqref="I8:I17">
    <cfRule type="expression" dxfId="13" priority="12">
      <formula>(I8:I17="No")</formula>
    </cfRule>
  </conditionalFormatting>
  <conditionalFormatting sqref="J8:J17">
    <cfRule type="expression" dxfId="12" priority="11">
      <formula>(J8:J17="No")</formula>
    </cfRule>
  </conditionalFormatting>
  <conditionalFormatting sqref="K8:K17">
    <cfRule type="expression" dxfId="11" priority="9">
      <formula>(K8:K17="No")</formula>
    </cfRule>
    <cfRule type="expression" priority="10">
      <formula>(J8:J17="No")</formula>
    </cfRule>
  </conditionalFormatting>
  <conditionalFormatting sqref="N8:N17">
    <cfRule type="expression" dxfId="10" priority="6">
      <formula>(N8:N17="No")</formula>
    </cfRule>
  </conditionalFormatting>
  <conditionalFormatting sqref="M8:M17">
    <cfRule type="expression" dxfId="9" priority="7">
      <formula>(M8:M17="No")</formula>
    </cfRule>
  </conditionalFormatting>
  <conditionalFormatting sqref="O8:O17">
    <cfRule type="expression" dxfId="8" priority="5">
      <formula>(O8:O17="No")</formula>
    </cfRule>
  </conditionalFormatting>
  <conditionalFormatting sqref="P8:P17">
    <cfRule type="expression" dxfId="7" priority="4">
      <formula>(P8:P17="No")</formula>
    </cfRule>
  </conditionalFormatting>
  <conditionalFormatting sqref="Q8:Q17">
    <cfRule type="expression" dxfId="6" priority="3">
      <formula>(Q8:Q17="No")</formula>
    </cfRule>
  </conditionalFormatting>
  <conditionalFormatting sqref="L8:L17">
    <cfRule type="expression" dxfId="5" priority="1">
      <formula>(L8:L17="No")</formula>
    </cfRule>
    <cfRule type="expression" dxfId="4" priority="2">
      <formula>(L8:L17="No")</formula>
    </cfRule>
  </conditionalFormatting>
  <dataValidations count="3">
    <dataValidation type="date" allowBlank="1" showInputMessage="1" showErrorMessage="1" sqref="E8:F17">
      <formula1>40179</formula1>
      <formula2>58441</formula2>
    </dataValidation>
    <dataValidation type="time" allowBlank="1" showInputMessage="1" showErrorMessage="1" sqref="D8:D17">
      <formula1>0</formula1>
      <formula2>0.999305555555556</formula2>
    </dataValidation>
    <dataValidation type="list" allowBlank="1" showInputMessage="1" showErrorMessage="1" sqref="G8:H17 P8:Q17 J8:N17">
      <formula1>Answer3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answer_sheet!$A$2:$A$4</xm:f>
          </x14:formula1>
          <xm:sqref>C8:C17</xm:sqref>
        </x14:dataValidation>
        <x14:dataValidation type="list" allowBlank="1" showInputMessage="1" showErrorMessage="1">
          <x14:formula1>
            <xm:f>answer_sheet!$K$2:$K$4</xm:f>
          </x14:formula1>
          <xm:sqref>I8:I17</xm:sqref>
        </x14:dataValidation>
        <x14:dataValidation type="list" allowBlank="1" showInputMessage="1" showErrorMessage="1">
          <x14:formula1>
            <xm:f>answer_sheet!$E$2:$E$4</xm:f>
          </x14:formula1>
          <xm:sqref>O8:O17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U26"/>
  <sheetViews>
    <sheetView showGridLines="0" zoomScaleNormal="100" workbookViewId="0">
      <selection activeCell="H10" sqref="H10"/>
    </sheetView>
  </sheetViews>
  <sheetFormatPr defaultRowHeight="15" x14ac:dyDescent="0.25"/>
  <cols>
    <col min="8" max="8" width="20.5703125" bestFit="1" customWidth="1"/>
    <col min="9" max="9" width="9.5703125" bestFit="1" customWidth="1"/>
    <col min="11" max="11" width="11.5703125" bestFit="1" customWidth="1"/>
    <col min="12" max="12" width="11.5703125" customWidth="1"/>
    <col min="14" max="14" width="38.42578125" customWidth="1"/>
    <col min="15" max="15" width="4" customWidth="1"/>
    <col min="16" max="16" width="41.42578125" customWidth="1"/>
    <col min="19" max="19" width="3.140625" customWidth="1"/>
    <col min="20" max="20" width="43.5703125" customWidth="1"/>
  </cols>
  <sheetData>
    <row r="1" spans="8:21" ht="15" customHeight="1" x14ac:dyDescent="0.25">
      <c r="H1" s="151" t="s">
        <v>45</v>
      </c>
      <c r="I1" s="152"/>
      <c r="J1" s="152"/>
      <c r="K1" s="152"/>
      <c r="L1" s="152"/>
      <c r="M1" s="153"/>
      <c r="N1" s="111"/>
      <c r="O1" s="112"/>
    </row>
    <row r="2" spans="8:21" ht="17.25" customHeight="1" x14ac:dyDescent="0.25">
      <c r="I2" s="122">
        <v>10</v>
      </c>
      <c r="J2" s="122">
        <v>8</v>
      </c>
      <c r="K2" s="122">
        <v>11</v>
      </c>
      <c r="N2" s="154" t="s">
        <v>125</v>
      </c>
      <c r="O2" s="155" t="s">
        <v>41</v>
      </c>
    </row>
    <row r="3" spans="8:21" x14ac:dyDescent="0.25">
      <c r="I3" s="14">
        <v>4</v>
      </c>
      <c r="J3" s="14" t="s">
        <v>120</v>
      </c>
      <c r="K3" s="14" t="s">
        <v>97</v>
      </c>
      <c r="N3" s="154"/>
      <c r="O3" s="155"/>
    </row>
    <row r="4" spans="8:21" x14ac:dyDescent="0.25">
      <c r="I4" s="14">
        <v>5</v>
      </c>
      <c r="J4" s="14" t="s">
        <v>121</v>
      </c>
      <c r="K4" s="14" t="s">
        <v>98</v>
      </c>
      <c r="N4" s="154"/>
      <c r="O4" s="155"/>
    </row>
    <row r="5" spans="8:21" x14ac:dyDescent="0.25">
      <c r="I5" s="14">
        <v>6</v>
      </c>
      <c r="K5" s="14" t="s">
        <v>122</v>
      </c>
      <c r="N5" s="154"/>
      <c r="O5" s="155"/>
      <c r="S5" s="15"/>
    </row>
    <row r="6" spans="8:21" x14ac:dyDescent="0.25">
      <c r="I6" s="14">
        <v>7</v>
      </c>
      <c r="K6" s="14" t="s">
        <v>123</v>
      </c>
      <c r="N6" s="154"/>
      <c r="O6" s="155"/>
      <c r="S6" s="15"/>
    </row>
    <row r="7" spans="8:21" x14ac:dyDescent="0.25">
      <c r="K7" s="14" t="s">
        <v>124</v>
      </c>
      <c r="N7" s="18" t="s">
        <v>42</v>
      </c>
      <c r="O7" s="19">
        <v>100</v>
      </c>
      <c r="S7" s="15"/>
    </row>
    <row r="8" spans="8:21" x14ac:dyDescent="0.25">
      <c r="K8" s="12"/>
      <c r="L8" s="12"/>
      <c r="M8" s="12"/>
      <c r="N8" s="20" t="s">
        <v>43</v>
      </c>
      <c r="O8" s="21" t="s">
        <v>47</v>
      </c>
      <c r="S8" s="15"/>
    </row>
    <row r="9" spans="8:21" x14ac:dyDescent="0.25">
      <c r="K9" s="108"/>
      <c r="L9" s="108"/>
      <c r="M9" s="105"/>
      <c r="N9" s="22" t="s">
        <v>46</v>
      </c>
      <c r="O9" s="23" t="s">
        <v>48</v>
      </c>
    </row>
    <row r="10" spans="8:21" x14ac:dyDescent="0.25">
      <c r="K10" s="12"/>
      <c r="L10" s="12"/>
      <c r="M10" s="12"/>
      <c r="N10" s="12"/>
      <c r="T10" s="103"/>
      <c r="U10" s="104"/>
    </row>
    <row r="11" spans="8:21" x14ac:dyDescent="0.25">
      <c r="H11" s="32"/>
      <c r="I11" s="156" t="s">
        <v>40</v>
      </c>
      <c r="J11" s="157"/>
      <c r="K11" s="157"/>
      <c r="L11" s="157"/>
      <c r="M11" s="158"/>
      <c r="N11" s="12"/>
      <c r="T11" s="103"/>
      <c r="U11" s="104"/>
    </row>
    <row r="12" spans="8:21" x14ac:dyDescent="0.25">
      <c r="I12" s="13">
        <v>10</v>
      </c>
      <c r="J12" s="13">
        <v>8</v>
      </c>
      <c r="K12" s="13">
        <v>11</v>
      </c>
      <c r="N12" s="12"/>
      <c r="T12" s="103"/>
      <c r="U12" s="104"/>
    </row>
    <row r="13" spans="8:21" x14ac:dyDescent="0.25">
      <c r="H13" s="32"/>
      <c r="I13" s="14" t="str">
        <f>+'Audit Tool'!G29</f>
        <v>No data</v>
      </c>
      <c r="J13" s="14" t="str">
        <f>+'Audit Tool'!K29</f>
        <v>No data</v>
      </c>
      <c r="K13" s="14" t="str">
        <f>+'Audit Tool'!M29</f>
        <v>No data</v>
      </c>
    </row>
    <row r="14" spans="8:21" x14ac:dyDescent="0.25">
      <c r="H14" s="32"/>
      <c r="I14" s="14" t="str">
        <f>+'Audit Tool'!H29</f>
        <v>No data</v>
      </c>
      <c r="J14" s="14" t="str">
        <f>+'Audit Tool'!L29</f>
        <v>No data</v>
      </c>
      <c r="K14" s="14" t="str">
        <f>+'Audit Tool'!N29</f>
        <v>No data</v>
      </c>
    </row>
    <row r="15" spans="8:21" x14ac:dyDescent="0.25">
      <c r="H15" s="32"/>
      <c r="I15" s="106" t="str">
        <f>+'Audit Tool'!I29</f>
        <v>No data</v>
      </c>
      <c r="K15" s="106" t="str">
        <f>+'Audit Tool'!O29</f>
        <v>No data</v>
      </c>
      <c r="N15" s="32"/>
    </row>
    <row r="16" spans="8:21" x14ac:dyDescent="0.25">
      <c r="H16" s="32"/>
      <c r="I16" s="14" t="str">
        <f>+'Audit Tool'!J29</f>
        <v>No data</v>
      </c>
      <c r="K16" s="14" t="str">
        <f>+'Audit Tool'!P29</f>
        <v>No data</v>
      </c>
      <c r="N16" s="32"/>
    </row>
    <row r="17" spans="9:19" x14ac:dyDescent="0.25">
      <c r="K17" s="14" t="str">
        <f>+'Audit Tool'!Q29</f>
        <v>No data</v>
      </c>
      <c r="N17" s="32"/>
      <c r="S17" s="17"/>
    </row>
    <row r="18" spans="9:19" x14ac:dyDescent="0.25">
      <c r="N18" s="32"/>
    </row>
    <row r="19" spans="9:19" x14ac:dyDescent="0.25">
      <c r="I19" s="159" t="s">
        <v>44</v>
      </c>
      <c r="J19" s="160"/>
      <c r="K19" s="161"/>
      <c r="N19" s="32"/>
    </row>
    <row r="20" spans="9:19" x14ac:dyDescent="0.25">
      <c r="I20" s="59" t="str">
        <f>IF(I13="No data", "No data", IF(I13="NA","NA",IF(I13="%","%", SUM(I13:I16)/COUNT(I13:I16))))</f>
        <v>No data</v>
      </c>
      <c r="J20" s="59" t="str">
        <f>IF(J13="No data", "No data", IF(J13="NA","NA",IF(J13="%","%", SUM(J13:J14)/COUNT(J13:J14))))</f>
        <v>No data</v>
      </c>
      <c r="K20" s="59" t="str">
        <f>IF(K13="No data", "No data", IF(K13="NA","NA",IF(K13="%","%", SUM(K13:K17)/COUNT(K13:K17))))</f>
        <v>No data</v>
      </c>
    </row>
    <row r="22" spans="9:19" x14ac:dyDescent="0.25">
      <c r="L22" s="12"/>
      <c r="M22" s="12"/>
    </row>
    <row r="23" spans="9:19" x14ac:dyDescent="0.25">
      <c r="L23" s="12"/>
      <c r="M23" s="12"/>
    </row>
    <row r="24" spans="9:19" x14ac:dyDescent="0.25">
      <c r="L24" s="12"/>
      <c r="M24" s="12"/>
      <c r="S24" s="2"/>
    </row>
    <row r="25" spans="9:19" x14ac:dyDescent="0.25">
      <c r="K25" s="12"/>
      <c r="L25" s="12"/>
      <c r="M25" s="12"/>
    </row>
    <row r="26" spans="9:19" x14ac:dyDescent="0.25">
      <c r="I26" s="12"/>
      <c r="K26" s="12"/>
      <c r="L26" s="12"/>
      <c r="M26" s="12"/>
    </row>
  </sheetData>
  <mergeCells count="5">
    <mergeCell ref="H1:M1"/>
    <mergeCell ref="N2:N6"/>
    <mergeCell ref="O2:O6"/>
    <mergeCell ref="I11:M11"/>
    <mergeCell ref="I19:K19"/>
  </mergeCells>
  <conditionalFormatting sqref="I20:K20">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I20:K20">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zoomScaleNormal="100" workbookViewId="0">
      <selection activeCell="B8" sqref="B8"/>
    </sheetView>
  </sheetViews>
  <sheetFormatPr defaultRowHeight="15" x14ac:dyDescent="0.25"/>
  <cols>
    <col min="1" max="1" width="26.7109375" style="16" customWidth="1"/>
    <col min="2" max="2" width="122.140625" style="11" customWidth="1"/>
    <col min="3" max="16384" width="9.140625" style="11"/>
  </cols>
  <sheetData>
    <row r="1" spans="1:2" ht="18.75" customHeight="1" x14ac:dyDescent="0.25">
      <c r="A1" s="162" t="s">
        <v>6</v>
      </c>
      <c r="B1" s="163"/>
    </row>
    <row r="2" spans="1:2" s="16" customFormat="1" ht="31.5" x14ac:dyDescent="0.25">
      <c r="A2" s="107"/>
      <c r="B2" s="107" t="s">
        <v>91</v>
      </c>
    </row>
    <row r="3" spans="1:2" s="16" customFormat="1" ht="31.5" x14ac:dyDescent="0.25">
      <c r="A3" s="60" t="s">
        <v>80</v>
      </c>
      <c r="B3" s="60" t="s">
        <v>84</v>
      </c>
    </row>
    <row r="4" spans="1:2" s="30" customFormat="1" ht="135" x14ac:dyDescent="0.25">
      <c r="A4" s="85">
        <v>8</v>
      </c>
      <c r="B4" s="84" t="s">
        <v>88</v>
      </c>
    </row>
    <row r="5" spans="1:2" s="30" customFormat="1" ht="120" x14ac:dyDescent="0.25">
      <c r="A5" s="67">
        <v>10</v>
      </c>
      <c r="B5" s="83" t="s">
        <v>89</v>
      </c>
    </row>
    <row r="6" spans="1:2" s="30" customFormat="1" ht="135" x14ac:dyDescent="0.25">
      <c r="A6" s="85">
        <v>11</v>
      </c>
      <c r="B6" s="86" t="s">
        <v>90</v>
      </c>
    </row>
  </sheetData>
  <mergeCells count="1">
    <mergeCell ref="A1:B1"/>
  </mergeCells>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35" t="s">
        <v>70</v>
      </c>
    </row>
    <row r="3" spans="1:13" x14ac:dyDescent="0.25">
      <c r="A3" t="s">
        <v>56</v>
      </c>
      <c r="C3" t="s">
        <v>32</v>
      </c>
      <c r="E3" t="s">
        <v>7</v>
      </c>
      <c r="G3" t="s">
        <v>34</v>
      </c>
      <c r="I3" t="s">
        <v>57</v>
      </c>
      <c r="K3" t="s">
        <v>35</v>
      </c>
      <c r="M3" t="s">
        <v>36</v>
      </c>
    </row>
    <row r="4" spans="1:13" x14ac:dyDescent="0.25">
      <c r="A4" t="s">
        <v>58</v>
      </c>
      <c r="C4" t="s">
        <v>63</v>
      </c>
      <c r="E4" t="s">
        <v>9</v>
      </c>
      <c r="G4" t="s">
        <v>9</v>
      </c>
      <c r="I4" t="s">
        <v>9</v>
      </c>
      <c r="K4" t="s">
        <v>9</v>
      </c>
      <c r="M4" t="s">
        <v>9</v>
      </c>
    </row>
    <row r="5" spans="1:13" x14ac:dyDescent="0.25">
      <c r="A5" t="s">
        <v>10</v>
      </c>
      <c r="C5" t="s">
        <v>62</v>
      </c>
      <c r="E5" t="s">
        <v>11</v>
      </c>
      <c r="G5" t="s">
        <v>11</v>
      </c>
      <c r="I5" t="s">
        <v>11</v>
      </c>
      <c r="K5" t="s">
        <v>11</v>
      </c>
      <c r="M5" t="s">
        <v>11</v>
      </c>
    </row>
    <row r="6" spans="1:13" x14ac:dyDescent="0.25">
      <c r="E6" t="s">
        <v>64</v>
      </c>
      <c r="I6" t="s">
        <v>75</v>
      </c>
      <c r="K6" t="s">
        <v>78</v>
      </c>
      <c r="M6" t="s">
        <v>76</v>
      </c>
    </row>
    <row r="9" spans="1:13" x14ac:dyDescent="0.25">
      <c r="A9" t="s">
        <v>37</v>
      </c>
      <c r="C9" t="s">
        <v>59</v>
      </c>
      <c r="E9" t="s">
        <v>60</v>
      </c>
      <c r="G9" t="s">
        <v>61</v>
      </c>
    </row>
    <row r="10" spans="1:13" x14ac:dyDescent="0.25">
      <c r="A10" t="s">
        <v>9</v>
      </c>
      <c r="C10" t="s">
        <v>9</v>
      </c>
      <c r="E10" t="s">
        <v>9</v>
      </c>
      <c r="G10" t="s">
        <v>9</v>
      </c>
    </row>
    <row r="11" spans="1:13" x14ac:dyDescent="0.25">
      <c r="A11" t="s">
        <v>11</v>
      </c>
      <c r="C11" t="s">
        <v>11</v>
      </c>
      <c r="E11" t="s">
        <v>11</v>
      </c>
      <c r="G11" t="s">
        <v>11</v>
      </c>
    </row>
    <row r="12" spans="1:13" x14ac:dyDescent="0.25">
      <c r="A12" t="s">
        <v>66</v>
      </c>
      <c r="C12" t="s">
        <v>65</v>
      </c>
      <c r="E12" t="s">
        <v>77</v>
      </c>
      <c r="G12" t="s">
        <v>66</v>
      </c>
    </row>
    <row r="13" spans="1:13" x14ac:dyDescent="0.25">
      <c r="G13" t="s">
        <v>67</v>
      </c>
    </row>
    <row r="14" spans="1:13" x14ac:dyDescent="0.25">
      <c r="A14" t="s">
        <v>73</v>
      </c>
      <c r="C14" t="s">
        <v>74</v>
      </c>
    </row>
    <row r="15" spans="1:13" x14ac:dyDescent="0.25">
      <c r="A15" t="s">
        <v>9</v>
      </c>
      <c r="C15" t="s">
        <v>9</v>
      </c>
    </row>
    <row r="16" spans="1:13" x14ac:dyDescent="0.25">
      <c r="A16" t="s">
        <v>11</v>
      </c>
      <c r="C16" t="s">
        <v>11</v>
      </c>
    </row>
    <row r="17" spans="1:13" x14ac:dyDescent="0.25">
      <c r="A17" t="s">
        <v>68</v>
      </c>
      <c r="C17" t="s">
        <v>69</v>
      </c>
      <c r="J17" s="32"/>
      <c r="K17" s="33"/>
      <c r="L17" s="32"/>
      <c r="M17" s="32"/>
    </row>
    <row r="18" spans="1:13" x14ac:dyDescent="0.25">
      <c r="J18" s="32"/>
      <c r="K18" s="33"/>
      <c r="L18" s="32"/>
      <c r="M18" s="32"/>
    </row>
    <row r="19" spans="1:13" x14ac:dyDescent="0.25">
      <c r="J19" s="32"/>
      <c r="K19" s="33"/>
      <c r="L19" s="32"/>
      <c r="M19" s="32"/>
    </row>
    <row r="20" spans="1:13" x14ac:dyDescent="0.25">
      <c r="J20" s="32"/>
      <c r="K20" s="33"/>
      <c r="L20" s="32"/>
      <c r="M20" s="32"/>
    </row>
    <row r="21" spans="1:13" x14ac:dyDescent="0.25">
      <c r="J21" s="32"/>
      <c r="K21" s="33"/>
      <c r="L21" s="32"/>
      <c r="M21" s="32"/>
    </row>
    <row r="22" spans="1:13" x14ac:dyDescent="0.25">
      <c r="A22" s="34"/>
      <c r="C22" s="34"/>
      <c r="H22" s="35"/>
    </row>
    <row r="23" spans="1:13" x14ac:dyDescent="0.25">
      <c r="H23" s="3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
  <sheetViews>
    <sheetView workbookViewId="0">
      <selection activeCell="B8" sqref="B8"/>
    </sheetView>
  </sheetViews>
  <sheetFormatPr defaultRowHeight="15" x14ac:dyDescent="0.25"/>
  <cols>
    <col min="1" max="1" width="16.140625" style="68" bestFit="1" customWidth="1"/>
    <col min="2" max="2" width="9.140625" style="68"/>
    <col min="3" max="3" width="8.7109375" style="68" bestFit="1" customWidth="1"/>
    <col min="4" max="4" width="5.42578125" style="68" bestFit="1" customWidth="1"/>
    <col min="5" max="5" width="13.42578125" style="68" customWidth="1"/>
    <col min="6" max="6" width="9.140625" style="68"/>
    <col min="7" max="7" width="16.7109375" style="68" bestFit="1" customWidth="1"/>
    <col min="8" max="8" width="8.7109375" style="68" bestFit="1" customWidth="1"/>
    <col min="9" max="9" width="26.7109375" style="68" bestFit="1" customWidth="1"/>
    <col min="10" max="10" width="8.7109375" style="68" bestFit="1" customWidth="1"/>
    <col min="11" max="11" width="19.85546875" style="68" customWidth="1"/>
    <col min="12" max="12" width="8.7109375" style="68" bestFit="1" customWidth="1"/>
    <col min="13" max="13" width="9.140625" style="68"/>
    <col min="14" max="14" width="8.7109375" style="68" bestFit="1" customWidth="1"/>
    <col min="15" max="15" width="9.140625" style="68"/>
    <col min="16" max="16" width="9.7109375" style="68" bestFit="1" customWidth="1"/>
    <col min="17" max="17" width="9.140625" style="68"/>
    <col min="18" max="18" width="9.7109375" style="68" bestFit="1" customWidth="1"/>
    <col min="19" max="19" width="9.140625" style="68"/>
    <col min="20" max="20" width="9.7109375" style="68" bestFit="1" customWidth="1"/>
    <col min="21" max="21" width="9.140625" style="68"/>
    <col min="22" max="22" width="9.7109375" style="68" bestFit="1" customWidth="1"/>
    <col min="23" max="23" width="9.140625" style="68"/>
    <col min="24" max="24" width="9.7109375" style="68" bestFit="1" customWidth="1"/>
    <col min="25" max="25" width="9.140625" style="68"/>
    <col min="26" max="26" width="10.7109375" style="68" bestFit="1" customWidth="1"/>
    <col min="27" max="27" width="19.85546875" style="82" customWidth="1"/>
    <col min="28" max="28" width="10.85546875" style="82" bestFit="1" customWidth="1"/>
    <col min="29" max="29" width="9.140625" style="68"/>
    <col min="30" max="30" width="9.7109375" style="68" bestFit="1" customWidth="1"/>
    <col min="31" max="31" width="9.140625" style="68"/>
    <col min="32" max="32" width="9.7109375" style="68" bestFit="1" customWidth="1"/>
    <col min="33" max="33" width="9.140625" style="68"/>
    <col min="34" max="34" width="9.7109375" style="68" bestFit="1" customWidth="1"/>
    <col min="35" max="35" width="9.140625" style="68"/>
    <col min="36" max="36" width="9.7109375" style="68" bestFit="1" customWidth="1"/>
    <col min="37" max="16384" width="9.140625" style="68"/>
  </cols>
  <sheetData>
    <row r="1" spans="1:36" x14ac:dyDescent="0.25">
      <c r="A1" s="68" t="s">
        <v>31</v>
      </c>
      <c r="C1" s="68" t="s">
        <v>32</v>
      </c>
      <c r="E1" s="68" t="s">
        <v>7</v>
      </c>
      <c r="G1" s="102" t="s">
        <v>34</v>
      </c>
      <c r="I1" s="102" t="s">
        <v>57</v>
      </c>
      <c r="K1" s="102" t="s">
        <v>35</v>
      </c>
      <c r="AH1" s="69"/>
      <c r="AJ1" s="69"/>
    </row>
    <row r="2" spans="1:36" x14ac:dyDescent="0.25">
      <c r="A2" s="68" t="s">
        <v>8</v>
      </c>
      <c r="C2" s="68" t="s">
        <v>9</v>
      </c>
      <c r="E2" s="68" t="s">
        <v>9</v>
      </c>
      <c r="G2" s="102" t="s">
        <v>9</v>
      </c>
      <c r="I2" s="102" t="s">
        <v>9</v>
      </c>
      <c r="K2" s="102" t="s">
        <v>9</v>
      </c>
      <c r="AH2" s="69"/>
      <c r="AJ2" s="69"/>
    </row>
    <row r="3" spans="1:36" x14ac:dyDescent="0.25">
      <c r="A3" s="68" t="s">
        <v>10</v>
      </c>
      <c r="C3" s="68" t="s">
        <v>11</v>
      </c>
      <c r="E3" s="68" t="s">
        <v>11</v>
      </c>
      <c r="G3" s="102" t="s">
        <v>11</v>
      </c>
      <c r="I3" s="102" t="s">
        <v>11</v>
      </c>
      <c r="K3" s="102" t="s">
        <v>11</v>
      </c>
      <c r="AH3" s="69"/>
      <c r="AJ3" s="69"/>
    </row>
    <row r="4" spans="1:36" ht="45" x14ac:dyDescent="0.25">
      <c r="A4" s="68" t="s">
        <v>85</v>
      </c>
      <c r="E4" s="68" t="s">
        <v>33</v>
      </c>
      <c r="G4" s="68" t="s">
        <v>94</v>
      </c>
      <c r="I4" s="68" t="s">
        <v>95</v>
      </c>
      <c r="K4" s="68" t="s">
        <v>96</v>
      </c>
      <c r="AH4" s="69"/>
      <c r="AJ4" s="69"/>
    </row>
    <row r="5" spans="1:36" x14ac:dyDescent="0.25">
      <c r="A5" s="70"/>
    </row>
    <row r="7" spans="1:36" x14ac:dyDescent="0.25">
      <c r="A7" s="1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2020-01-09T11:46:47Z</cp:lastPrinted>
  <dcterms:created xsi:type="dcterms:W3CDTF">2017-11-02T15:30:02Z</dcterms:created>
  <dcterms:modified xsi:type="dcterms:W3CDTF">2021-01-29T14:22:38Z</dcterms:modified>
</cp:coreProperties>
</file>